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Eingabe" sheetId="1" r:id="rId1"/>
  </sheets>
  <definedNames>
    <definedName name="Abr_Ref">'Eingabe'!$N$7</definedName>
    <definedName name="_xlnm.Print_Area" localSheetId="0">'Eingabe'!$A$2:$W$83</definedName>
    <definedName name="E_205">'Eingabe'!$P$19</definedName>
    <definedName name="E_300c">'Eingabe'!$U$40</definedName>
    <definedName name="E_300f">'Eingabe'!$L$40</definedName>
    <definedName name="E_310c">'Eingabe'!$U$42</definedName>
    <definedName name="E_310f">'Eingabe'!$L$42</definedName>
    <definedName name="E_340a">'Eingabe'!$P$44</definedName>
    <definedName name="E_340b">'Eingabe'!$S$44</definedName>
    <definedName name="E_340c">'Eingabe'!$U$44</definedName>
    <definedName name="E_340d">'Eingabe'!$G$44</definedName>
    <definedName name="E_340e">'Eingabe'!$J$44</definedName>
    <definedName name="E_340f">'Eingabe'!$L$44</definedName>
    <definedName name="E_410">'Eingabe'!$P$57</definedName>
    <definedName name="E_415">'Eingabe'!$P$59</definedName>
    <definedName name="E_420">'Eingabe'!$P$61</definedName>
    <definedName name="Opt_effektiv">'Eingabe'!$C$1</definedName>
    <definedName name="Opt_Formular">'Eingabe'!$B$1</definedName>
    <definedName name="Opt_Kontrolle">'Eingabe'!$G$1</definedName>
    <definedName name="Opt_netto">'Eingabe'!$F$1</definedName>
    <definedName name="OptNetto">'Eingabe'!#REF!</definedName>
    <definedName name="OptRund">'Eingabe'!$H$1</definedName>
    <definedName name="Saldosteuer">'Eingabe'!$C$1</definedName>
    <definedName name="T_300">'Eingabe'!$C$40</definedName>
    <definedName name="T_310">'Eingabe'!$C$42</definedName>
    <definedName name="T_340">'Eingabe'!$C$44</definedName>
    <definedName name="Z_205">'Eingabe'!$N$19</definedName>
    <definedName name="Z_300">'Eingabe'!$N$40</definedName>
    <definedName name="Z_301">'Eingabe'!$F$40</definedName>
    <definedName name="Z_310">'Eingabe'!$N$42</definedName>
    <definedName name="Z_311">'Eingabe'!$F$42</definedName>
    <definedName name="Z_340">'Eingabe'!$N$44</definedName>
    <definedName name="Z_341">'Eingabe'!$F$44</definedName>
    <definedName name="Z_400">'Eingabe'!$N$53</definedName>
    <definedName name="Z_405">'Eingabe'!$N$55</definedName>
    <definedName name="Z_410">'Eingabe'!$N$57</definedName>
    <definedName name="Z_415">'Eingabe'!$N$59</definedName>
    <definedName name="Z_420">'Eingabe'!$N$61</definedName>
  </definedNames>
  <calcPr fullCalcOnLoad="1"/>
</workbook>
</file>

<file path=xl/sharedStrings.xml><?xml version="1.0" encoding="utf-8"?>
<sst xmlns="http://schemas.openxmlformats.org/spreadsheetml/2006/main" count="83" uniqueCount="54">
  <si>
    <t>I.</t>
  </si>
  <si>
    <t>Abzüge</t>
  </si>
  <si>
    <t>II.</t>
  </si>
  <si>
    <t>STEUERBERECHNUNG</t>
  </si>
  <si>
    <t>+</t>
  </si>
  <si>
    <t>-</t>
  </si>
  <si>
    <t>Telefon</t>
  </si>
  <si>
    <t>Rechtsverbindliche Unterschrift</t>
  </si>
  <si>
    <t>=</t>
  </si>
  <si>
    <t>Ziffer</t>
  </si>
  <si>
    <t>–</t>
  </si>
  <si>
    <t>MWST-Nr.:</t>
  </si>
  <si>
    <t>Diverses</t>
  </si>
  <si>
    <t>An die Eidg. Steuerverwaltung zu zahlender Betrag</t>
  </si>
  <si>
    <t>Die/Der Unterzeichnete bestätigt die Richtigkeit seiner/ihrer Angaben:</t>
  </si>
  <si>
    <t>Total der vereinbarte bzw. vereinnahmten Entgelte (Art. 39), inkl. Entgelte aus Übertragungen
im Meldeverfahren sowie aus Leistungen im Ausland</t>
  </si>
  <si>
    <t>Von der Steuer befreite Leistungen (u.a. Exporte, Art. 23), von der Steuer befreite Leistungen
an begünstigte Einrichtungen und Personen (Art. 170)</t>
  </si>
  <si>
    <t>Leistungen im Ausland</t>
  </si>
  <si>
    <t>Übertragung im Meldeverfahren (Art. 38, bitte zusätzlich Form. 764 einreichen)</t>
  </si>
  <si>
    <t>Nicht steuerbare Leistungen (Art. 21), für die nicht nach Art. 22 optiert wird</t>
  </si>
  <si>
    <t>Entgeltsminderungen</t>
  </si>
  <si>
    <t>Total Ziff. 220 bis 280</t>
  </si>
  <si>
    <r>
      <t>Steuerbarer Gesamtumsatz</t>
    </r>
    <r>
      <rPr>
        <sz val="9"/>
        <rFont val="Arial"/>
        <family val="2"/>
      </rPr>
      <t xml:space="preserve"> (Ziff. 200 abzüglich Ziff. 289)</t>
    </r>
  </si>
  <si>
    <t>Bezugssteuer</t>
  </si>
  <si>
    <r>
      <t xml:space="preserve">Total geschuldete Steuer </t>
    </r>
    <r>
      <rPr>
        <sz val="8.5"/>
        <rFont val="Arial"/>
        <family val="2"/>
      </rPr>
      <t>(Ziff. 300 bis 380)</t>
    </r>
  </si>
  <si>
    <t>Steuer CHF / Rp.</t>
  </si>
  <si>
    <t>Total Ziff. 400 bis 420</t>
  </si>
  <si>
    <t>III.</t>
  </si>
  <si>
    <t>ANDERE MITTELFLÜSSE (Art. 18 Abs. 2)</t>
  </si>
  <si>
    <t>Subventionen, Kurtaxen u.Ä., Entsorgungs- und Wasserwerkbeiträge (Bst. a-c)</t>
  </si>
  <si>
    <t>Spenden, Dividenden, Schadensersatz usw. (Bst. d-l)</t>
  </si>
  <si>
    <t>Datum</t>
  </si>
  <si>
    <t>Buchhaltungsstelle</t>
  </si>
  <si>
    <t>Umsatz CHF</t>
  </si>
  <si>
    <t>Guthaben der steuerpflichtigen Person</t>
  </si>
  <si>
    <t>Leistungen CHF
ab 01.01.2011</t>
  </si>
  <si>
    <t>Satz</t>
  </si>
  <si>
    <t>Steuer CHF / Rp.
ab 01.01.2011</t>
  </si>
  <si>
    <r>
      <rPr>
        <b/>
        <sz val="9"/>
        <rFont val="Arial"/>
        <family val="2"/>
      </rPr>
      <t xml:space="preserve">UMSATZ </t>
    </r>
    <r>
      <rPr>
        <b/>
        <sz val="8"/>
        <rFont val="Arial"/>
        <family val="2"/>
      </rPr>
      <t xml:space="preserve"> </t>
    </r>
    <r>
      <rPr>
        <sz val="8"/>
        <rFont val="Arial Narrow"/>
        <family val="2"/>
      </rPr>
      <t>(zitierte Artikel beziehen sich auf das Mehrwertsteuergesetz vom 12.6.2009)</t>
    </r>
  </si>
  <si>
    <t>Formular nachgebildet durch hit Treuhand GmbH, 8610 Uster, © 2011</t>
  </si>
  <si>
    <t>Leistungen CHF
bis31.12.2010</t>
  </si>
  <si>
    <t>Steuer CHF / Rp.
Bis 31.12.2010</t>
  </si>
  <si>
    <t>Herr, Frau, Firma</t>
  </si>
  <si>
    <t>hit Treuhand GmbH</t>
  </si>
  <si>
    <r>
      <rPr>
        <b/>
        <sz val="9"/>
        <rFont val="Arial"/>
        <family val="2"/>
      </rPr>
      <t>UMSÄTZE</t>
    </r>
    <r>
      <rPr>
        <b/>
        <sz val="8"/>
        <rFont val="Arial"/>
        <family val="2"/>
      </rPr>
      <t>, welche nicht in der ordentlichen Abrechnung deklariert wurden</t>
    </r>
  </si>
  <si>
    <r>
      <t>Abzüge</t>
    </r>
    <r>
      <rPr>
        <b/>
        <sz val="8"/>
        <rFont val="Arial"/>
        <family val="2"/>
      </rPr>
      <t>, welche nicht in der ordentlichen Abrechnung deklariert wurden</t>
    </r>
  </si>
  <si>
    <r>
      <rPr>
        <b/>
        <sz val="8"/>
        <rFont val="Arial"/>
        <family val="2"/>
      </rPr>
      <t>VORSTEUERABZÜGE</t>
    </r>
    <r>
      <rPr>
        <b/>
        <sz val="7.5"/>
        <rFont val="Arial"/>
        <family val="2"/>
      </rPr>
      <t xml:space="preserve">, </t>
    </r>
    <r>
      <rPr>
        <b/>
        <sz val="7"/>
        <rFont val="Arial"/>
        <family val="2"/>
      </rPr>
      <t>die nicht in der ordentlichen Abrechnungen deklariert wurden</t>
    </r>
  </si>
  <si>
    <t>ANDERE MITTELFLÜSSE, die nicht in der ordentlichen Abrechnungen 
deklariert wurden (Art. 18 Abs. 2)</t>
  </si>
  <si>
    <t>044 905 89 89</t>
  </si>
  <si>
    <t>Normal</t>
  </si>
  <si>
    <t>Reduziert</t>
  </si>
  <si>
    <t>8032</t>
  </si>
  <si>
    <t>Zürich</t>
  </si>
  <si>
    <t>CHE-112.416.069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</si>
</sst>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0.0%"/>
    <numFmt numFmtId="177" formatCode="000"/>
    <numFmt numFmtId="178" formatCode="#,##0.00_ ;\-#,##0.00\ "/>
    <numFmt numFmtId="179" formatCode="d/m/yy"/>
    <numFmt numFmtId="180" formatCode="\[@\]"/>
    <numFmt numFmtId="181" formatCode="\I\S\B\N\ #\-####\-####\-#"/>
    <numFmt numFmtId="182" formatCode="000\ 000"/>
    <numFmt numFmtId="183" formatCode="000\ /\ 0"/>
    <numFmt numFmtId="184" formatCode="000&quot; / &quot;0"/>
    <numFmt numFmtId="185" formatCode="0.000%"/>
    <numFmt numFmtId="186" formatCode=";;;"/>
    <numFmt numFmtId="187" formatCode="\1"/>
    <numFmt numFmtId="188" formatCode="_(* #,##0_);_(* \(#,##0\);_(* &quot;-&quot;??_);_(@_)"/>
    <numFmt numFmtId="189" formatCode="[$-807]dddd\,\ d\.\ mmmm\ yyyy"/>
    <numFmt numFmtId="190" formatCode="dd/mm/yy;@"/>
    <numFmt numFmtId="191" formatCode="dd/mm/yyyy;@"/>
    <numFmt numFmtId="192" formatCode="0.0"/>
    <numFmt numFmtId="193" formatCode="\C\H\E\-###.###.###\ &quot;MWST&quot;"/>
  </numFmts>
  <fonts count="8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3 of 9 Barcode"/>
      <family val="5"/>
    </font>
    <font>
      <sz val="8"/>
      <name val="Terminal"/>
      <family val="3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10"/>
      <color indexed="53"/>
      <name val="Arial"/>
      <family val="2"/>
    </font>
    <font>
      <sz val="1"/>
      <color indexed="29"/>
      <name val="Arial"/>
      <family val="2"/>
    </font>
    <font>
      <b/>
      <sz val="1"/>
      <color indexed="4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2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sz val="7.5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7.5"/>
      <color indexed="10"/>
      <name val="Arial Narrow"/>
      <family val="2"/>
    </font>
    <font>
      <b/>
      <sz val="8"/>
      <name val="Arial Narrow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color indexed="62"/>
      <name val="Arial Narrow"/>
      <family val="2"/>
    </font>
    <font>
      <b/>
      <sz val="7.5"/>
      <color indexed="62"/>
      <name val="Arial Narrow"/>
      <family val="2"/>
    </font>
    <font>
      <sz val="10"/>
      <color indexed="8"/>
      <name val="Arial"/>
      <family val="2"/>
    </font>
    <font>
      <sz val="40"/>
      <color indexed="10"/>
      <name val="Arial Narrow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7.5"/>
      <color rgb="FF7030A0"/>
      <name val="Arial Narrow"/>
      <family val="2"/>
    </font>
    <font>
      <b/>
      <sz val="7.5"/>
      <color rgb="FF7030A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4C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7" fillId="35" borderId="0" xfId="0" applyFont="1" applyFill="1" applyAlignment="1" applyProtection="1">
      <alignment vertical="center"/>
      <protection locked="0"/>
    </xf>
    <xf numFmtId="0" fontId="18" fillId="35" borderId="0" xfId="0" applyFont="1" applyFill="1" applyAlignment="1" applyProtection="1">
      <alignment vertical="center"/>
      <protection locked="0"/>
    </xf>
    <xf numFmtId="0" fontId="18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vertical="top"/>
      <protection/>
    </xf>
    <xf numFmtId="0" fontId="0" fillId="0" borderId="0" xfId="0" applyFont="1" applyAlignment="1">
      <alignment horizontal="left"/>
    </xf>
    <xf numFmtId="0" fontId="11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8" fillId="36" borderId="0" xfId="0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9" fillId="36" borderId="0" xfId="0" applyFont="1" applyFill="1" applyAlignment="1" applyProtection="1">
      <alignment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25" fillId="36" borderId="0" xfId="0" applyFont="1" applyFill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 horizontal="right" vertical="center"/>
      <protection/>
    </xf>
    <xf numFmtId="0" fontId="15" fillId="36" borderId="0" xfId="0" applyFont="1" applyFill="1" applyAlignment="1">
      <alignment vertical="center"/>
    </xf>
    <xf numFmtId="0" fontId="0" fillId="36" borderId="0" xfId="0" applyFont="1" applyFill="1" applyAlignment="1">
      <alignment horizontal="left"/>
    </xf>
    <xf numFmtId="0" fontId="25" fillId="36" borderId="0" xfId="0" applyFont="1" applyFill="1" applyAlignment="1" applyProtection="1">
      <alignment vertical="top"/>
      <protection/>
    </xf>
    <xf numFmtId="0" fontId="0" fillId="36" borderId="0" xfId="0" applyFill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1" fillId="36" borderId="0" xfId="0" applyFont="1" applyFill="1" applyBorder="1" applyAlignment="1" applyProtection="1" quotePrefix="1">
      <alignment horizontal="center" vertical="center"/>
      <protection/>
    </xf>
    <xf numFmtId="0" fontId="11" fillId="36" borderId="0" xfId="0" applyFont="1" applyFill="1" applyAlignment="1" applyProtection="1">
      <alignment/>
      <protection/>
    </xf>
    <xf numFmtId="177" fontId="21" fillId="36" borderId="0" xfId="0" applyNumberFormat="1" applyFont="1" applyFill="1" applyBorder="1" applyAlignment="1" applyProtection="1">
      <alignment horizontal="center" vertical="center"/>
      <protection/>
    </xf>
    <xf numFmtId="177" fontId="21" fillId="36" borderId="0" xfId="0" applyNumberFormat="1" applyFont="1" applyFill="1" applyBorder="1" applyAlignment="1" applyProtection="1" quotePrefix="1">
      <alignment horizontal="center" vertical="center"/>
      <protection/>
    </xf>
    <xf numFmtId="0" fontId="35" fillId="36" borderId="0" xfId="0" applyFont="1" applyFill="1" applyAlignment="1" applyProtection="1">
      <alignment vertical="center"/>
      <protection/>
    </xf>
    <xf numFmtId="0" fontId="35" fillId="36" borderId="0" xfId="0" applyFont="1" applyFill="1" applyAlignment="1" applyProtection="1">
      <alignment vertical="center" wrapText="1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vertical="center"/>
      <protection/>
    </xf>
    <xf numFmtId="177" fontId="9" fillId="36" borderId="0" xfId="0" applyNumberFormat="1" applyFont="1" applyFill="1" applyAlignment="1" applyProtection="1">
      <alignment horizontal="right" vertical="center"/>
      <protection/>
    </xf>
    <xf numFmtId="177" fontId="8" fillId="36" borderId="0" xfId="0" applyNumberFormat="1" applyFont="1" applyFill="1" applyAlignment="1" applyProtection="1">
      <alignment vertical="center"/>
      <protection/>
    </xf>
    <xf numFmtId="3" fontId="1" fillId="36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177" fontId="9" fillId="36" borderId="0" xfId="0" applyNumberFormat="1" applyFont="1" applyFill="1" applyBorder="1" applyAlignment="1" applyProtection="1">
      <alignment horizontal="right" vertical="center"/>
      <protection/>
    </xf>
    <xf numFmtId="177" fontId="0" fillId="36" borderId="0" xfId="0" applyNumberFormat="1" applyFill="1" applyBorder="1" applyAlignment="1" applyProtection="1">
      <alignment vertical="center"/>
      <protection/>
    </xf>
    <xf numFmtId="177" fontId="0" fillId="36" borderId="0" xfId="0" applyNumberFormat="1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43" fontId="7" fillId="36" borderId="0" xfId="0" applyNumberFormat="1" applyFont="1" applyFill="1" applyBorder="1" applyAlignment="1" applyProtection="1">
      <alignment vertical="center"/>
      <protection/>
    </xf>
    <xf numFmtId="43" fontId="19" fillId="36" borderId="0" xfId="0" applyNumberFormat="1" applyFont="1" applyFill="1" applyBorder="1" applyAlignment="1" applyProtection="1">
      <alignment vertical="center"/>
      <protection/>
    </xf>
    <xf numFmtId="43" fontId="20" fillId="36" borderId="0" xfId="0" applyNumberFormat="1" applyFont="1" applyFill="1" applyBorder="1" applyAlignment="1" applyProtection="1" quotePrefix="1">
      <alignment horizontal="left" vertical="center"/>
      <protection/>
    </xf>
    <xf numFmtId="0" fontId="20" fillId="36" borderId="0" xfId="0" applyFont="1" applyFill="1" applyBorder="1" applyAlignment="1" applyProtection="1">
      <alignment horizontal="left" vertical="center"/>
      <protection/>
    </xf>
    <xf numFmtId="0" fontId="9" fillId="36" borderId="0" xfId="0" applyFont="1" applyFill="1" applyBorder="1" applyAlignment="1" applyProtection="1">
      <alignment horizontal="left" vertical="center"/>
      <protection/>
    </xf>
    <xf numFmtId="43" fontId="23" fillId="36" borderId="0" xfId="0" applyNumberFormat="1" applyFont="1" applyFill="1" applyBorder="1" applyAlignment="1" applyProtection="1">
      <alignment horizontal="left" vertical="center"/>
      <protection/>
    </xf>
    <xf numFmtId="43" fontId="9" fillId="36" borderId="0" xfId="0" applyNumberFormat="1" applyFont="1" applyFill="1" applyBorder="1" applyAlignment="1" applyProtection="1">
      <alignment horizontal="left" vertical="center"/>
      <protection/>
    </xf>
    <xf numFmtId="41" fontId="16" fillId="36" borderId="0" xfId="0" applyNumberFormat="1" applyFont="1" applyFill="1" applyAlignment="1" applyProtection="1">
      <alignment horizontal="fill" vertical="center"/>
      <protection/>
    </xf>
    <xf numFmtId="0" fontId="0" fillId="36" borderId="0" xfId="0" applyFill="1" applyBorder="1" applyAlignment="1">
      <alignment/>
    </xf>
    <xf numFmtId="41" fontId="0" fillId="36" borderId="0" xfId="0" applyNumberForma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 quotePrefix="1">
      <alignment/>
      <protection/>
    </xf>
    <xf numFmtId="0" fontId="22" fillId="36" borderId="0" xfId="0" applyFont="1" applyFill="1" applyBorder="1" applyAlignment="1" applyProtection="1">
      <alignment horizontal="center" vertical="center"/>
      <protection/>
    </xf>
    <xf numFmtId="186" fontId="2" fillId="36" borderId="0" xfId="0" applyNumberFormat="1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vertical="center"/>
      <protection/>
    </xf>
    <xf numFmtId="186" fontId="32" fillId="36" borderId="0" xfId="0" applyNumberFormat="1" applyFont="1" applyFill="1" applyBorder="1" applyAlignment="1" applyProtection="1">
      <alignment vertical="center"/>
      <protection/>
    </xf>
    <xf numFmtId="186" fontId="31" fillId="36" borderId="0" xfId="0" applyNumberFormat="1" applyFont="1" applyFill="1" applyBorder="1" applyAlignment="1" applyProtection="1">
      <alignment horizontal="left" vertical="center" indent="1"/>
      <protection/>
    </xf>
    <xf numFmtId="0" fontId="33" fillId="36" borderId="0" xfId="0" applyFont="1" applyFill="1" applyBorder="1" applyAlignment="1" applyProtection="1">
      <alignment vertical="center"/>
      <protection/>
    </xf>
    <xf numFmtId="186" fontId="33" fillId="36" borderId="0" xfId="0" applyNumberFormat="1" applyFont="1" applyFill="1" applyBorder="1" applyAlignment="1" applyProtection="1">
      <alignment vertical="center"/>
      <protection/>
    </xf>
    <xf numFmtId="4" fontId="1" fillId="36" borderId="0" xfId="0" applyNumberFormat="1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43" fontId="1" fillId="36" borderId="0" xfId="0" applyNumberFormat="1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10" fontId="7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186" fontId="9" fillId="36" borderId="0" xfId="0" applyNumberFormat="1" applyFont="1" applyFill="1" applyBorder="1" applyAlignment="1" applyProtection="1">
      <alignment horizontal="left" vertical="center"/>
      <protection/>
    </xf>
    <xf numFmtId="0" fontId="31" fillId="36" borderId="0" xfId="0" applyFont="1" applyFill="1" applyAlignment="1">
      <alignment vertical="center" wrapText="1"/>
    </xf>
    <xf numFmtId="0" fontId="38" fillId="36" borderId="0" xfId="0" applyFont="1" applyFill="1" applyBorder="1" applyAlignment="1" applyProtection="1">
      <alignment vertical="center"/>
      <protection/>
    </xf>
    <xf numFmtId="0" fontId="35" fillId="36" borderId="0" xfId="0" applyFont="1" applyFill="1" applyBorder="1" applyAlignment="1" applyProtection="1">
      <alignment vertical="center"/>
      <protection/>
    </xf>
    <xf numFmtId="0" fontId="35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2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Border="1" applyAlignment="1" applyProtection="1">
      <alignment vertical="center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43" fontId="2" fillId="36" borderId="0" xfId="0" applyNumberFormat="1" applyFont="1" applyFill="1" applyBorder="1" applyAlignment="1" applyProtection="1">
      <alignment vertical="center"/>
      <protection/>
    </xf>
    <xf numFmtId="43" fontId="9" fillId="36" borderId="0" xfId="0" applyNumberFormat="1" applyFont="1" applyFill="1" applyBorder="1" applyAlignment="1" applyProtection="1" quotePrefix="1">
      <alignment horizontal="left" vertical="center"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43" fontId="24" fillId="36" borderId="0" xfId="0" applyNumberFormat="1" applyFont="1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185" fontId="27" fillId="36" borderId="0" xfId="49" applyNumberFormat="1" applyFont="1" applyFill="1" applyBorder="1" applyAlignment="1" applyProtection="1">
      <alignment horizontal="right" vertical="center"/>
      <protection/>
    </xf>
    <xf numFmtId="0" fontId="34" fillId="36" borderId="0" xfId="0" applyFont="1" applyFill="1" applyBorder="1" applyAlignment="1" applyProtection="1">
      <alignment vertical="center"/>
      <protection/>
    </xf>
    <xf numFmtId="0" fontId="34" fillId="36" borderId="0" xfId="0" applyFont="1" applyFill="1" applyBorder="1" applyAlignment="1" applyProtection="1">
      <alignment horizontal="left" vertical="center"/>
      <protection/>
    </xf>
    <xf numFmtId="0" fontId="34" fillId="36" borderId="0" xfId="0" applyFont="1" applyFill="1" applyAlignment="1" applyProtection="1">
      <alignment vertical="center"/>
      <protection/>
    </xf>
    <xf numFmtId="186" fontId="0" fillId="36" borderId="0" xfId="0" applyNumberFormat="1" applyFill="1" applyBorder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0" fontId="34" fillId="36" borderId="0" xfId="0" applyFont="1" applyFill="1" applyAlignment="1" applyProtection="1">
      <alignment/>
      <protection/>
    </xf>
    <xf numFmtId="0" fontId="34" fillId="36" borderId="0" xfId="0" applyFont="1" applyFill="1" applyAlignment="1" applyProtection="1">
      <alignment vertical="top"/>
      <protection/>
    </xf>
    <xf numFmtId="0" fontId="37" fillId="36" borderId="0" xfId="0" applyFont="1" applyFill="1" applyAlignment="1" applyProtection="1">
      <alignment horizontal="center"/>
      <protection/>
    </xf>
    <xf numFmtId="0" fontId="34" fillId="36" borderId="0" xfId="0" applyFont="1" applyFill="1" applyAlignment="1" applyProtection="1">
      <alignment horizontal="right"/>
      <protection/>
    </xf>
    <xf numFmtId="0" fontId="37" fillId="36" borderId="0" xfId="0" applyFont="1" applyFill="1" applyBorder="1" applyAlignment="1" applyProtection="1">
      <alignment horizontal="center"/>
      <protection/>
    </xf>
    <xf numFmtId="0" fontId="34" fillId="36" borderId="0" xfId="0" applyFont="1" applyFill="1" applyBorder="1" applyAlignment="1" applyProtection="1">
      <alignment vertical="top"/>
      <protection/>
    </xf>
    <xf numFmtId="0" fontId="37" fillId="36" borderId="0" xfId="0" applyFont="1" applyFill="1" applyBorder="1" applyAlignment="1" applyProtection="1">
      <alignment horizontal="center" vertical="top"/>
      <protection/>
    </xf>
    <xf numFmtId="0" fontId="9" fillId="36" borderId="0" xfId="0" applyFont="1" applyFill="1" applyAlignment="1" applyProtection="1">
      <alignment vertical="top"/>
      <protection/>
    </xf>
    <xf numFmtId="0" fontId="2" fillId="36" borderId="0" xfId="0" applyFont="1" applyFill="1" applyBorder="1" applyAlignment="1" applyProtection="1">
      <alignment vertical="top"/>
      <protection/>
    </xf>
    <xf numFmtId="0" fontId="2" fillId="36" borderId="0" xfId="0" applyFont="1" applyFill="1" applyAlignment="1" applyProtection="1">
      <alignment vertical="center"/>
      <protection/>
    </xf>
    <xf numFmtId="0" fontId="4" fillId="36" borderId="0" xfId="0" applyFont="1" applyFill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21" fillId="36" borderId="10" xfId="0" applyFont="1" applyFill="1" applyBorder="1" applyAlignment="1" applyProtection="1">
      <alignment horizontal="center"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9" fillId="36" borderId="11" xfId="0" applyFont="1" applyFill="1" applyBorder="1" applyAlignment="1" applyProtection="1">
      <alignment horizontal="left"/>
      <protection/>
    </xf>
    <xf numFmtId="0" fontId="0" fillId="36" borderId="12" xfId="0" applyFill="1" applyBorder="1" applyAlignment="1" applyProtection="1">
      <alignment/>
      <protection/>
    </xf>
    <xf numFmtId="0" fontId="9" fillId="36" borderId="13" xfId="0" applyFont="1" applyFill="1" applyBorder="1" applyAlignment="1" applyProtection="1">
      <alignment horizontal="right"/>
      <protection/>
    </xf>
    <xf numFmtId="0" fontId="0" fillId="36" borderId="14" xfId="0" applyFill="1" applyBorder="1" applyAlignment="1" applyProtection="1">
      <alignment/>
      <protection/>
    </xf>
    <xf numFmtId="177" fontId="9" fillId="36" borderId="13" xfId="0" applyNumberFormat="1" applyFont="1" applyFill="1" applyBorder="1" applyAlignment="1" applyProtection="1">
      <alignment horizontal="right" vertical="center"/>
      <protection/>
    </xf>
    <xf numFmtId="3" fontId="16" fillId="36" borderId="0" xfId="0" applyNumberFormat="1" applyFont="1" applyFill="1" applyBorder="1" applyAlignment="1" applyProtection="1">
      <alignment horizontal="fill" vertical="center"/>
      <protection/>
    </xf>
    <xf numFmtId="0" fontId="0" fillId="36" borderId="14" xfId="0" applyFont="1" applyFill="1" applyBorder="1" applyAlignment="1" applyProtection="1">
      <alignment horizontal="center" vertical="center"/>
      <protection/>
    </xf>
    <xf numFmtId="3" fontId="1" fillId="36" borderId="14" xfId="0" applyNumberFormat="1" applyFont="1" applyFill="1" applyBorder="1" applyAlignment="1" applyProtection="1">
      <alignment vertical="center"/>
      <protection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 applyProtection="1">
      <alignment horizontal="right" vertical="center"/>
      <protection/>
    </xf>
    <xf numFmtId="41" fontId="0" fillId="36" borderId="0" xfId="0" applyNumberFormat="1" applyFont="1" applyFill="1" applyBorder="1" applyAlignment="1" applyProtection="1">
      <alignment vertical="center"/>
      <protection/>
    </xf>
    <xf numFmtId="0" fontId="0" fillId="36" borderId="14" xfId="0" applyFont="1" applyFill="1" applyBorder="1" applyAlignment="1" applyProtection="1">
      <alignment vertical="center"/>
      <protection/>
    </xf>
    <xf numFmtId="41" fontId="8" fillId="36" borderId="0" xfId="0" applyNumberFormat="1" applyFont="1" applyFill="1" applyBorder="1" applyAlignment="1" applyProtection="1">
      <alignment vertical="center"/>
      <protection/>
    </xf>
    <xf numFmtId="177" fontId="9" fillId="36" borderId="15" xfId="0" applyNumberFormat="1" applyFont="1" applyFill="1" applyBorder="1" applyAlignment="1" applyProtection="1">
      <alignment horizontal="right" vertical="center"/>
      <protection/>
    </xf>
    <xf numFmtId="0" fontId="21" fillId="36" borderId="16" xfId="0" applyFont="1" applyFill="1" applyBorder="1" applyAlignment="1" applyProtection="1" quotePrefix="1">
      <alignment horizontal="center" vertical="center"/>
      <protection/>
    </xf>
    <xf numFmtId="3" fontId="1" fillId="36" borderId="16" xfId="0" applyNumberFormat="1" applyFont="1" applyFill="1" applyBorder="1" applyAlignment="1" applyProtection="1">
      <alignment vertical="center"/>
      <protection/>
    </xf>
    <xf numFmtId="0" fontId="21" fillId="36" borderId="17" xfId="0" applyFont="1" applyFill="1" applyBorder="1" applyAlignment="1" applyProtection="1">
      <alignment horizontal="center" vertical="center"/>
      <protection/>
    </xf>
    <xf numFmtId="41" fontId="1" fillId="36" borderId="16" xfId="0" applyNumberFormat="1" applyFont="1" applyFill="1" applyBorder="1" applyAlignment="1" applyProtection="1">
      <alignment vertical="center"/>
      <protection/>
    </xf>
    <xf numFmtId="177" fontId="21" fillId="36" borderId="16" xfId="0" applyNumberFormat="1" applyFont="1" applyFill="1" applyBorder="1" applyAlignment="1" applyProtection="1" quotePrefix="1">
      <alignment horizontal="center" vertical="center"/>
      <protection/>
    </xf>
    <xf numFmtId="43" fontId="20" fillId="36" borderId="16" xfId="0" applyNumberFormat="1" applyFont="1" applyFill="1" applyBorder="1" applyAlignment="1" applyProtection="1" quotePrefix="1">
      <alignment horizontal="left" vertical="center"/>
      <protection/>
    </xf>
    <xf numFmtId="0" fontId="0" fillId="36" borderId="18" xfId="0" applyFill="1" applyBorder="1" applyAlignment="1" applyProtection="1">
      <alignment vertical="center"/>
      <protection/>
    </xf>
    <xf numFmtId="0" fontId="0" fillId="36" borderId="19" xfId="0" applyFill="1" applyBorder="1" applyAlignment="1" applyProtection="1">
      <alignment horizontal="center"/>
      <protection/>
    </xf>
    <xf numFmtId="43" fontId="7" fillId="36" borderId="19" xfId="0" applyNumberFormat="1" applyFont="1" applyFill="1" applyBorder="1" applyAlignment="1" applyProtection="1">
      <alignment vertical="center"/>
      <protection/>
    </xf>
    <xf numFmtId="43" fontId="19" fillId="36" borderId="19" xfId="0" applyNumberFormat="1" applyFont="1" applyFill="1" applyBorder="1" applyAlignment="1" applyProtection="1">
      <alignment vertical="center"/>
      <protection/>
    </xf>
    <xf numFmtId="43" fontId="20" fillId="36" borderId="19" xfId="0" applyNumberFormat="1" applyFont="1" applyFill="1" applyBorder="1" applyAlignment="1" applyProtection="1" quotePrefix="1">
      <alignment horizontal="left" vertical="center"/>
      <protection/>
    </xf>
    <xf numFmtId="0" fontId="20" fillId="36" borderId="19" xfId="0" applyFont="1" applyFill="1" applyBorder="1" applyAlignment="1" applyProtection="1">
      <alignment horizontal="left" vertical="center"/>
      <protection/>
    </xf>
    <xf numFmtId="0" fontId="9" fillId="36" borderId="19" xfId="0" applyFont="1" applyFill="1" applyBorder="1" applyAlignment="1" applyProtection="1">
      <alignment horizontal="left" vertical="center"/>
      <protection/>
    </xf>
    <xf numFmtId="43" fontId="9" fillId="36" borderId="19" xfId="0" applyNumberFormat="1" applyFont="1" applyFill="1" applyBorder="1" applyAlignment="1" applyProtection="1" quotePrefix="1">
      <alignment horizontal="left" vertical="center"/>
      <protection/>
    </xf>
    <xf numFmtId="43" fontId="23" fillId="36" borderId="19" xfId="0" applyNumberFormat="1" applyFont="1" applyFill="1" applyBorder="1" applyAlignment="1" applyProtection="1">
      <alignment horizontal="left" vertical="center"/>
      <protection/>
    </xf>
    <xf numFmtId="43" fontId="9" fillId="36" borderId="19" xfId="0" applyNumberFormat="1" applyFont="1" applyFill="1" applyBorder="1" applyAlignment="1" applyProtection="1">
      <alignment horizontal="left" vertical="center"/>
      <protection/>
    </xf>
    <xf numFmtId="185" fontId="27" fillId="36" borderId="19" xfId="49" applyNumberFormat="1" applyFont="1" applyFill="1" applyBorder="1" applyAlignment="1" applyProtection="1">
      <alignment horizontal="right" vertical="center"/>
      <protection/>
    </xf>
    <xf numFmtId="43" fontId="23" fillId="36" borderId="19" xfId="0" applyNumberFormat="1" applyFont="1" applyFill="1" applyBorder="1" applyAlignment="1" applyProtection="1">
      <alignment horizontal="right" vertical="center"/>
      <protection/>
    </xf>
    <xf numFmtId="0" fontId="14" fillId="36" borderId="18" xfId="0" applyFont="1" applyFill="1" applyBorder="1" applyAlignment="1" applyProtection="1">
      <alignment vertical="center"/>
      <protection/>
    </xf>
    <xf numFmtId="0" fontId="1" fillId="36" borderId="18" xfId="0" applyFont="1" applyFill="1" applyBorder="1" applyAlignment="1" applyProtection="1">
      <alignment vertical="center"/>
      <protection/>
    </xf>
    <xf numFmtId="177" fontId="9" fillId="36" borderId="18" xfId="0" applyNumberFormat="1" applyFont="1" applyFill="1" applyBorder="1" applyAlignment="1" applyProtection="1">
      <alignment horizontal="right" vertical="center"/>
      <protection/>
    </xf>
    <xf numFmtId="0" fontId="21" fillId="36" borderId="18" xfId="0" applyFont="1" applyFill="1" applyBorder="1" applyAlignment="1" applyProtection="1">
      <alignment horizontal="center" vertical="center"/>
      <protection/>
    </xf>
    <xf numFmtId="177" fontId="0" fillId="36" borderId="18" xfId="0" applyNumberFormat="1" applyFill="1" applyBorder="1" applyAlignment="1" applyProtection="1">
      <alignment vertical="center"/>
      <protection/>
    </xf>
    <xf numFmtId="177" fontId="0" fillId="36" borderId="18" xfId="0" applyNumberFormat="1" applyFont="1" applyFill="1" applyBorder="1" applyAlignment="1" applyProtection="1">
      <alignment vertical="center"/>
      <protection/>
    </xf>
    <xf numFmtId="3" fontId="1" fillId="36" borderId="18" xfId="0" applyNumberFormat="1" applyFont="1" applyFill="1" applyBorder="1" applyAlignment="1" applyProtection="1">
      <alignment vertical="center"/>
      <protection/>
    </xf>
    <xf numFmtId="43" fontId="9" fillId="36" borderId="18" xfId="0" applyNumberFormat="1" applyFont="1" applyFill="1" applyBorder="1" applyAlignment="1" applyProtection="1">
      <alignment horizontal="left" vertical="center"/>
      <protection/>
    </xf>
    <xf numFmtId="0" fontId="0" fillId="36" borderId="20" xfId="0" applyFill="1" applyBorder="1" applyAlignment="1" applyProtection="1">
      <alignment vertical="center"/>
      <protection/>
    </xf>
    <xf numFmtId="41" fontId="1" fillId="36" borderId="0" xfId="0" applyNumberFormat="1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wrapText="1"/>
      <protection/>
    </xf>
    <xf numFmtId="0" fontId="9" fillId="36" borderId="0" xfId="0" applyFont="1" applyFill="1" applyBorder="1" applyAlignment="1" applyProtection="1">
      <alignment horizontal="left" indent="2"/>
      <protection/>
    </xf>
    <xf numFmtId="41" fontId="4" fillId="36" borderId="21" xfId="0" applyNumberFormat="1" applyFont="1" applyFill="1" applyBorder="1" applyAlignment="1" applyProtection="1" quotePrefix="1">
      <alignment horizontal="center" vertical="center"/>
      <protection/>
    </xf>
    <xf numFmtId="0" fontId="4" fillId="36" borderId="21" xfId="0" applyFont="1" applyFill="1" applyBorder="1" applyAlignment="1" applyProtection="1" quotePrefix="1">
      <alignment horizontal="center" vertical="center"/>
      <protection/>
    </xf>
    <xf numFmtId="43" fontId="23" fillId="36" borderId="21" xfId="0" applyNumberFormat="1" applyFont="1" applyFill="1" applyBorder="1" applyAlignment="1" applyProtection="1">
      <alignment horizontal="left" vertical="center"/>
      <protection/>
    </xf>
    <xf numFmtId="0" fontId="0" fillId="36" borderId="22" xfId="0" applyFill="1" applyBorder="1" applyAlignment="1" applyProtection="1">
      <alignment vertical="center"/>
      <protection/>
    </xf>
    <xf numFmtId="0" fontId="0" fillId="36" borderId="23" xfId="0" applyFill="1" applyBorder="1" applyAlignment="1" applyProtection="1">
      <alignment vertical="center"/>
      <protection/>
    </xf>
    <xf numFmtId="0" fontId="21" fillId="36" borderId="24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 applyProtection="1">
      <alignment horizontal="left" vertical="center"/>
      <protection/>
    </xf>
    <xf numFmtId="0" fontId="9" fillId="36" borderId="10" xfId="0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10" fontId="1" fillId="36" borderId="10" xfId="0" applyNumberFormat="1" applyFont="1" applyFill="1" applyBorder="1" applyAlignment="1" applyProtection="1">
      <alignment vertical="center"/>
      <protection/>
    </xf>
    <xf numFmtId="0" fontId="21" fillId="36" borderId="10" xfId="0" applyFont="1" applyFill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31" fillId="36" borderId="18" xfId="0" applyFont="1" applyFill="1" applyBorder="1" applyAlignment="1" applyProtection="1">
      <alignment vertical="center"/>
      <protection/>
    </xf>
    <xf numFmtId="0" fontId="0" fillId="36" borderId="25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right" vertical="center"/>
      <protection/>
    </xf>
    <xf numFmtId="0" fontId="29" fillId="36" borderId="23" xfId="0" applyFont="1" applyFill="1" applyBorder="1" applyAlignment="1" applyProtection="1">
      <alignment vertical="center" wrapText="1"/>
      <protection/>
    </xf>
    <xf numFmtId="0" fontId="2" fillId="36" borderId="23" xfId="0" applyFont="1" applyFill="1" applyBorder="1" applyAlignment="1" applyProtection="1">
      <alignment vertical="center"/>
      <protection/>
    </xf>
    <xf numFmtId="0" fontId="2" fillId="36" borderId="18" xfId="0" applyFont="1" applyFill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12" xfId="0" applyFont="1" applyFill="1" applyBorder="1" applyAlignment="1" applyProtection="1">
      <alignment vertical="center"/>
      <protection/>
    </xf>
    <xf numFmtId="0" fontId="31" fillId="36" borderId="25" xfId="0" applyFont="1" applyFill="1" applyBorder="1" applyAlignment="1" applyProtection="1">
      <alignment vertical="center"/>
      <protection/>
    </xf>
    <xf numFmtId="0" fontId="9" fillId="36" borderId="11" xfId="0" applyFont="1" applyFill="1" applyBorder="1" applyAlignment="1" applyProtection="1">
      <alignment horizontal="right" vertical="center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177" fontId="21" fillId="36" borderId="16" xfId="0" applyNumberFormat="1" applyFont="1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vertical="center"/>
      <protection/>
    </xf>
    <xf numFmtId="0" fontId="9" fillId="36" borderId="21" xfId="0" applyFont="1" applyFill="1" applyBorder="1" applyAlignment="1" applyProtection="1">
      <alignment horizontal="left" vertical="center"/>
      <protection/>
    </xf>
    <xf numFmtId="0" fontId="21" fillId="36" borderId="26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43" fontId="1" fillId="36" borderId="14" xfId="0" applyNumberFormat="1" applyFont="1" applyFill="1" applyBorder="1" applyAlignment="1" applyProtection="1">
      <alignment vertical="center"/>
      <protection/>
    </xf>
    <xf numFmtId="43" fontId="12" fillId="36" borderId="0" xfId="0" applyNumberFormat="1" applyFont="1" applyFill="1" applyBorder="1" applyAlignment="1" applyProtection="1">
      <alignment horizontal="left" vertical="center"/>
      <protection/>
    </xf>
    <xf numFmtId="186" fontId="30" fillId="36" borderId="0" xfId="0" applyNumberFormat="1" applyFont="1" applyFill="1" applyBorder="1" applyAlignment="1" applyProtection="1">
      <alignment vertical="center"/>
      <protection/>
    </xf>
    <xf numFmtId="0" fontId="21" fillId="36" borderId="27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vertical="center"/>
      <protection/>
    </xf>
    <xf numFmtId="0" fontId="9" fillId="36" borderId="10" xfId="0" applyFont="1" applyFill="1" applyBorder="1" applyAlignment="1" applyProtection="1">
      <alignment horizontal="left" vertical="center"/>
      <protection/>
    </xf>
    <xf numFmtId="0" fontId="0" fillId="36" borderId="28" xfId="0" applyFill="1" applyBorder="1" applyAlignment="1" applyProtection="1">
      <alignment vertical="center"/>
      <protection/>
    </xf>
    <xf numFmtId="177" fontId="4" fillId="36" borderId="26" xfId="0" applyNumberFormat="1" applyFont="1" applyFill="1" applyBorder="1" applyAlignment="1" applyProtection="1">
      <alignment horizontal="center" vertical="center"/>
      <protection/>
    </xf>
    <xf numFmtId="43" fontId="26" fillId="36" borderId="18" xfId="0" applyNumberFormat="1" applyFont="1" applyFill="1" applyBorder="1" applyAlignment="1" applyProtection="1">
      <alignment vertical="center"/>
      <protection/>
    </xf>
    <xf numFmtId="43" fontId="12" fillId="36" borderId="18" xfId="0" applyNumberFormat="1" applyFont="1" applyFill="1" applyBorder="1" applyAlignment="1" applyProtection="1">
      <alignment horizontal="left" vertical="center"/>
      <protection/>
    </xf>
    <xf numFmtId="177" fontId="21" fillId="36" borderId="27" xfId="0" applyNumberFormat="1" applyFont="1" applyFill="1" applyBorder="1" applyAlignment="1" applyProtection="1">
      <alignment horizontal="right" vertical="center"/>
      <protection/>
    </xf>
    <xf numFmtId="177" fontId="21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28" xfId="0" applyFont="1" applyFill="1" applyBorder="1" applyAlignment="1" applyProtection="1">
      <alignment vertical="center"/>
      <protection/>
    </xf>
    <xf numFmtId="177" fontId="9" fillId="36" borderId="19" xfId="0" applyNumberFormat="1" applyFont="1" applyFill="1" applyBorder="1" applyAlignment="1" applyProtection="1">
      <alignment horizontal="right" vertical="center"/>
      <protection/>
    </xf>
    <xf numFmtId="43" fontId="22" fillId="36" borderId="23" xfId="0" applyNumberFormat="1" applyFont="1" applyFill="1" applyBorder="1" applyAlignment="1" applyProtection="1">
      <alignment vertical="center"/>
      <protection/>
    </xf>
    <xf numFmtId="177" fontId="9" fillId="36" borderId="26" xfId="0" applyNumberFormat="1" applyFont="1" applyFill="1" applyBorder="1" applyAlignment="1" applyProtection="1">
      <alignment vertical="center"/>
      <protection/>
    </xf>
    <xf numFmtId="0" fontId="21" fillId="36" borderId="20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vertical="center"/>
      <protection/>
    </xf>
    <xf numFmtId="0" fontId="8" fillId="36" borderId="18" xfId="0" applyFont="1" applyFill="1" applyBorder="1" applyAlignment="1" applyProtection="1">
      <alignment vertical="center"/>
      <protection/>
    </xf>
    <xf numFmtId="0" fontId="8" fillId="36" borderId="20" xfId="0" applyFont="1" applyFill="1" applyBorder="1" applyAlignment="1" applyProtection="1">
      <alignment vertical="center"/>
      <protection/>
    </xf>
    <xf numFmtId="43" fontId="6" fillId="36" borderId="0" xfId="0" applyNumberFormat="1" applyFont="1" applyFill="1" applyBorder="1" applyAlignment="1" applyProtection="1">
      <alignment vertical="center"/>
      <protection/>
    </xf>
    <xf numFmtId="0" fontId="9" fillId="36" borderId="13" xfId="0" applyFont="1" applyFill="1" applyBorder="1" applyAlignment="1" applyProtection="1">
      <alignment vertical="center"/>
      <protection/>
    </xf>
    <xf numFmtId="0" fontId="0" fillId="36" borderId="14" xfId="0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horizontal="center" vertical="center"/>
      <protection/>
    </xf>
    <xf numFmtId="177" fontId="9" fillId="36" borderId="15" xfId="0" applyNumberFormat="1" applyFont="1" applyFill="1" applyBorder="1" applyAlignment="1" applyProtection="1">
      <alignment vertical="center"/>
      <protection/>
    </xf>
    <xf numFmtId="0" fontId="9" fillId="36" borderId="16" xfId="0" applyFont="1" applyFill="1" applyBorder="1" applyAlignment="1" applyProtection="1">
      <alignment horizontal="center" vertical="center"/>
      <protection/>
    </xf>
    <xf numFmtId="43" fontId="23" fillId="36" borderId="16" xfId="0" applyNumberFormat="1" applyFont="1" applyFill="1" applyBorder="1" applyAlignment="1" applyProtection="1">
      <alignment horizontal="left" vertical="center"/>
      <protection/>
    </xf>
    <xf numFmtId="0" fontId="0" fillId="36" borderId="17" xfId="0" applyFill="1" applyBorder="1" applyAlignment="1" applyProtection="1">
      <alignment vertical="center"/>
      <protection/>
    </xf>
    <xf numFmtId="0" fontId="0" fillId="36" borderId="12" xfId="0" applyFill="1" applyBorder="1" applyAlignment="1" applyProtection="1">
      <alignment vertical="center"/>
      <protection/>
    </xf>
    <xf numFmtId="186" fontId="0" fillId="36" borderId="11" xfId="0" applyNumberFormat="1" applyFill="1" applyBorder="1" applyAlignment="1" applyProtection="1">
      <alignment horizontal="right" vertical="center"/>
      <protection/>
    </xf>
    <xf numFmtId="0" fontId="9" fillId="36" borderId="24" xfId="0" applyFont="1" applyFill="1" applyBorder="1" applyAlignment="1" applyProtection="1">
      <alignment horizontal="right" vertical="center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4" fontId="1" fillId="36" borderId="16" xfId="0" applyNumberFormat="1" applyFont="1" applyFill="1" applyBorder="1" applyAlignment="1" applyProtection="1">
      <alignment horizontal="right" vertical="center"/>
      <protection/>
    </xf>
    <xf numFmtId="4" fontId="1" fillId="36" borderId="18" xfId="0" applyNumberFormat="1" applyFont="1" applyFill="1" applyBorder="1" applyAlignment="1" applyProtection="1">
      <alignment horizontal="right" vertical="center"/>
      <protection/>
    </xf>
    <xf numFmtId="41" fontId="1" fillId="35" borderId="29" xfId="0" applyNumberFormat="1" applyFont="1" applyFill="1" applyBorder="1" applyAlignment="1" applyProtection="1">
      <alignment vertical="center"/>
      <protection locked="0"/>
    </xf>
    <xf numFmtId="41" fontId="1" fillId="35" borderId="29" xfId="0" applyNumberFormat="1" applyFont="1" applyFill="1" applyBorder="1" applyAlignment="1" applyProtection="1">
      <alignment vertical="center"/>
      <protection/>
    </xf>
    <xf numFmtId="43" fontId="1" fillId="35" borderId="29" xfId="0" applyNumberFormat="1" applyFont="1" applyFill="1" applyBorder="1" applyAlignment="1" applyProtection="1">
      <alignment vertical="center"/>
      <protection/>
    </xf>
    <xf numFmtId="176" fontId="7" fillId="35" borderId="29" xfId="0" applyNumberFormat="1" applyFont="1" applyFill="1" applyBorder="1" applyAlignment="1" applyProtection="1">
      <alignment vertical="center"/>
      <protection/>
    </xf>
    <xf numFmtId="43" fontId="1" fillId="0" borderId="29" xfId="0" applyNumberFormat="1" applyFont="1" applyFill="1" applyBorder="1" applyAlignment="1" applyProtection="1">
      <alignment vertical="center"/>
      <protection locked="0"/>
    </xf>
    <xf numFmtId="43" fontId="1" fillId="35" borderId="29" xfId="0" applyNumberFormat="1" applyFont="1" applyFill="1" applyBorder="1" applyAlignment="1" applyProtection="1">
      <alignment horizontal="right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7" fontId="0" fillId="36" borderId="13" xfId="0" applyNumberFormat="1" applyFont="1" applyFill="1" applyBorder="1" applyAlignment="1" applyProtection="1" quotePrefix="1">
      <alignment horizontal="center" vertical="center"/>
      <protection/>
    </xf>
    <xf numFmtId="186" fontId="32" fillId="36" borderId="13" xfId="0" applyNumberFormat="1" applyFont="1" applyFill="1" applyBorder="1" applyAlignment="1" applyProtection="1">
      <alignment vertical="center"/>
      <protection/>
    </xf>
    <xf numFmtId="186" fontId="31" fillId="36" borderId="13" xfId="0" applyNumberFormat="1" applyFont="1" applyFill="1" applyBorder="1" applyAlignment="1" applyProtection="1">
      <alignment horizontal="left" vertical="center" indent="1"/>
      <protection/>
    </xf>
    <xf numFmtId="0" fontId="32" fillId="36" borderId="13" xfId="0" applyFont="1" applyFill="1" applyBorder="1" applyAlignment="1" applyProtection="1">
      <alignment vertical="center"/>
      <protection/>
    </xf>
    <xf numFmtId="0" fontId="31" fillId="36" borderId="24" xfId="0" applyFont="1" applyFill="1" applyBorder="1" applyAlignment="1" applyProtection="1">
      <alignment vertical="center"/>
      <protection/>
    </xf>
    <xf numFmtId="177" fontId="0" fillId="36" borderId="0" xfId="0" applyNumberFormat="1" applyFont="1" applyFill="1" applyBorder="1" applyAlignment="1" applyProtection="1" quotePrefix="1">
      <alignment horizontal="center" vertical="center"/>
      <protection/>
    </xf>
    <xf numFmtId="0" fontId="0" fillId="36" borderId="0" xfId="0" applyFont="1" applyFill="1" applyBorder="1" applyAlignment="1" applyProtection="1" quotePrefix="1">
      <alignment horizontal="center" vertical="center"/>
      <protection/>
    </xf>
    <xf numFmtId="0" fontId="0" fillId="36" borderId="17" xfId="0" applyFont="1" applyFill="1" applyBorder="1" applyAlignment="1" applyProtection="1">
      <alignment horizontal="center" vertical="center"/>
      <protection/>
    </xf>
    <xf numFmtId="0" fontId="0" fillId="36" borderId="30" xfId="0" applyFont="1" applyFill="1" applyBorder="1" applyAlignment="1" applyProtection="1" quotePrefix="1">
      <alignment horizontal="center" vertical="center"/>
      <protection/>
    </xf>
    <xf numFmtId="0" fontId="0" fillId="36" borderId="13" xfId="0" applyFont="1" applyFill="1" applyBorder="1" applyAlignment="1" applyProtection="1" quotePrefix="1">
      <alignment horizontal="center" vertical="center"/>
      <protection/>
    </xf>
    <xf numFmtId="0" fontId="0" fillId="36" borderId="24" xfId="0" applyFont="1" applyFill="1" applyBorder="1" applyAlignment="1" applyProtection="1">
      <alignment horizontal="center" vertical="center"/>
      <protection/>
    </xf>
    <xf numFmtId="0" fontId="0" fillId="36" borderId="31" xfId="0" applyFont="1" applyFill="1" applyBorder="1" applyAlignment="1" applyProtection="1">
      <alignment horizontal="center" vertical="center"/>
      <protection/>
    </xf>
    <xf numFmtId="177" fontId="0" fillId="36" borderId="0" xfId="0" applyNumberFormat="1" applyFont="1" applyFill="1" applyBorder="1" applyAlignment="1" applyProtection="1">
      <alignment horizontal="center" vertical="center"/>
      <protection/>
    </xf>
    <xf numFmtId="177" fontId="0" fillId="36" borderId="18" xfId="0" applyNumberFormat="1" applyFont="1" applyFill="1" applyBorder="1" applyAlignment="1" applyProtection="1">
      <alignment horizontal="center" vertical="center"/>
      <protection/>
    </xf>
    <xf numFmtId="177" fontId="0" fillId="36" borderId="16" xfId="0" applyNumberFormat="1" applyFont="1" applyFill="1" applyBorder="1" applyAlignment="1" applyProtection="1" quotePrefix="1">
      <alignment horizontal="center" vertical="center"/>
      <protection/>
    </xf>
    <xf numFmtId="177" fontId="0" fillId="36" borderId="19" xfId="0" applyNumberFormat="1" applyFont="1" applyFill="1" applyBorder="1" applyAlignment="1" applyProtection="1">
      <alignment horizontal="center" vertical="center"/>
      <protection/>
    </xf>
    <xf numFmtId="179" fontId="1" fillId="36" borderId="0" xfId="0" applyNumberFormat="1" applyFont="1" applyFill="1" applyBorder="1" applyAlignment="1" applyProtection="1">
      <alignment vertical="center"/>
      <protection hidden="1"/>
    </xf>
    <xf numFmtId="0" fontId="34" fillId="36" borderId="0" xfId="0" applyFont="1" applyFill="1" applyAlignment="1" applyProtection="1">
      <alignment/>
      <protection/>
    </xf>
    <xf numFmtId="186" fontId="2" fillId="36" borderId="0" xfId="0" applyNumberFormat="1" applyFont="1" applyFill="1" applyAlignment="1" applyProtection="1">
      <alignment vertical="center"/>
      <protection/>
    </xf>
    <xf numFmtId="0" fontId="0" fillId="36" borderId="19" xfId="0" applyFont="1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vertical="top"/>
      <protection/>
    </xf>
    <xf numFmtId="0" fontId="11" fillId="36" borderId="0" xfId="0" applyFont="1" applyFill="1" applyBorder="1" applyAlignment="1" applyProtection="1" quotePrefix="1">
      <alignment vertical="top"/>
      <protection/>
    </xf>
    <xf numFmtId="0" fontId="29" fillId="36" borderId="0" xfId="0" applyFont="1" applyFill="1" applyBorder="1" applyAlignment="1" applyProtection="1" quotePrefix="1">
      <alignment vertical="top"/>
      <protection/>
    </xf>
    <xf numFmtId="0" fontId="29" fillId="36" borderId="0" xfId="0" applyFont="1" applyFill="1" applyBorder="1" applyAlignment="1" applyProtection="1">
      <alignment vertical="top"/>
      <protection/>
    </xf>
    <xf numFmtId="0" fontId="28" fillId="36" borderId="0" xfId="0" applyFont="1" applyFill="1" applyBorder="1" applyAlignment="1" applyProtection="1">
      <alignment vertical="top"/>
      <protection/>
    </xf>
    <xf numFmtId="49" fontId="1" fillId="0" borderId="29" xfId="0" applyNumberFormat="1" applyFont="1" applyFill="1" applyBorder="1" applyAlignment="1" applyProtection="1">
      <alignment vertical="center"/>
      <protection locked="0"/>
    </xf>
    <xf numFmtId="179" fontId="13" fillId="36" borderId="0" xfId="0" applyNumberFormat="1" applyFont="1" applyFill="1" applyBorder="1" applyAlignment="1" applyProtection="1">
      <alignment vertical="center"/>
      <protection hidden="1"/>
    </xf>
    <xf numFmtId="188" fontId="1" fillId="35" borderId="29" xfId="0" applyNumberFormat="1" applyFont="1" applyFill="1" applyBorder="1" applyAlignment="1" applyProtection="1">
      <alignment vertical="center"/>
      <protection locked="0"/>
    </xf>
    <xf numFmtId="43" fontId="1" fillId="35" borderId="29" xfId="0" applyNumberFormat="1" applyFont="1" applyFill="1" applyBorder="1" applyAlignment="1" applyProtection="1">
      <alignment vertical="center"/>
      <protection locked="0"/>
    </xf>
    <xf numFmtId="0" fontId="29" fillId="36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1" fillId="0" borderId="32" xfId="0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5" fillId="36" borderId="0" xfId="0" applyFont="1" applyFill="1" applyBorder="1" applyAlignment="1" applyProtection="1">
      <alignment vertical="center" wrapText="1"/>
      <protection/>
    </xf>
    <xf numFmtId="0" fontId="35" fillId="36" borderId="0" xfId="0" applyFont="1" applyFill="1" applyAlignment="1">
      <alignment vertical="center" wrapText="1"/>
    </xf>
    <xf numFmtId="0" fontId="11" fillId="0" borderId="16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37" borderId="33" xfId="0" applyFont="1" applyFill="1" applyBorder="1" applyAlignment="1" applyProtection="1">
      <alignment vertical="center"/>
      <protection locked="0"/>
    </xf>
    <xf numFmtId="0" fontId="1" fillId="37" borderId="34" xfId="0" applyFont="1" applyFill="1" applyBorder="1" applyAlignment="1" applyProtection="1">
      <alignment vertical="center"/>
      <protection locked="0"/>
    </xf>
    <xf numFmtId="0" fontId="1" fillId="37" borderId="35" xfId="0" applyFont="1" applyFill="1" applyBorder="1" applyAlignment="1" applyProtection="1">
      <alignment vertical="center"/>
      <protection locked="0"/>
    </xf>
    <xf numFmtId="0" fontId="35" fillId="36" borderId="0" xfId="0" applyFont="1" applyFill="1" applyAlignment="1" applyProtection="1">
      <alignment vertical="center" wrapText="1"/>
      <protection/>
    </xf>
    <xf numFmtId="41" fontId="9" fillId="36" borderId="0" xfId="0" applyNumberFormat="1" applyFont="1" applyFill="1" applyBorder="1" applyAlignment="1" applyProtection="1">
      <alignment horizontal="center"/>
      <protection/>
    </xf>
    <xf numFmtId="41" fontId="0" fillId="36" borderId="0" xfId="0" applyNumberFormat="1" applyFill="1" applyBorder="1" applyAlignment="1">
      <alignment/>
    </xf>
    <xf numFmtId="181" fontId="39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79" fillId="36" borderId="0" xfId="0" applyFont="1" applyFill="1" applyBorder="1" applyAlignment="1" applyProtection="1">
      <alignment horizontal="right" vertical="center" indent="1"/>
      <protection/>
    </xf>
    <xf numFmtId="0" fontId="0" fillId="36" borderId="0" xfId="0" applyFill="1" applyBorder="1" applyAlignment="1">
      <alignment horizontal="right" vertical="center" indent="1"/>
    </xf>
    <xf numFmtId="181" fontId="39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vertical="center"/>
    </xf>
    <xf numFmtId="0" fontId="0" fillId="0" borderId="0" xfId="0" applyAlignment="1">
      <alignment/>
    </xf>
    <xf numFmtId="0" fontId="35" fillId="36" borderId="37" xfId="0" applyFont="1" applyFill="1" applyBorder="1" applyAlignment="1">
      <alignment vertical="center" wrapText="1"/>
    </xf>
    <xf numFmtId="0" fontId="35" fillId="36" borderId="0" xfId="0" applyFont="1" applyFill="1" applyAlignment="1">
      <alignment wrapText="1"/>
    </xf>
    <xf numFmtId="0" fontId="35" fillId="36" borderId="37" xfId="0" applyFont="1" applyFill="1" applyBorder="1" applyAlignment="1">
      <alignment wrapText="1"/>
    </xf>
    <xf numFmtId="0" fontId="29" fillId="36" borderId="0" xfId="0" applyFont="1" applyFill="1" applyBorder="1" applyAlignment="1" applyProtection="1">
      <alignment vertical="center" wrapText="1"/>
      <protection/>
    </xf>
    <xf numFmtId="0" fontId="0" fillId="36" borderId="0" xfId="0" applyFill="1" applyAlignment="1">
      <alignment vertical="center" wrapText="1"/>
    </xf>
    <xf numFmtId="0" fontId="28" fillId="36" borderId="0" xfId="0" applyFont="1" applyFill="1" applyAlignment="1">
      <alignment vertical="center" wrapText="1"/>
    </xf>
    <xf numFmtId="0" fontId="80" fillId="36" borderId="0" xfId="0" applyFont="1" applyFill="1" applyBorder="1" applyAlignment="1" applyProtection="1">
      <alignment vertical="top"/>
      <protection/>
    </xf>
    <xf numFmtId="0" fontId="80" fillId="36" borderId="0" xfId="0" applyFont="1" applyFill="1" applyAlignment="1">
      <alignment vertical="top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>
      <alignment/>
    </xf>
    <xf numFmtId="14" fontId="11" fillId="0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1" fillId="36" borderId="0" xfId="0" applyFont="1" applyFill="1" applyBorder="1" applyAlignment="1" applyProtection="1">
      <alignment/>
      <protection/>
    </xf>
    <xf numFmtId="0" fontId="81" fillId="36" borderId="0" xfId="0" applyFont="1" applyFill="1" applyAlignment="1">
      <alignment/>
    </xf>
    <xf numFmtId="0" fontId="29" fillId="3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33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4" fontId="11" fillId="0" borderId="34" xfId="0" applyNumberFormat="1" applyFont="1" applyFill="1" applyBorder="1" applyAlignment="1" applyProtection="1">
      <alignment horizontal="center" vertical="center"/>
      <protection locked="0"/>
    </xf>
    <xf numFmtId="4" fontId="11" fillId="0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rgb="FF79E5FA"/>
        </patternFill>
      </fill>
    </dxf>
    <dxf>
      <fill>
        <patternFill>
          <bgColor rgb="FF79E5FA"/>
        </patternFill>
      </fill>
    </dxf>
    <dxf>
      <fill>
        <patternFill>
          <bgColor rgb="FF79E5FA"/>
        </patternFill>
      </fill>
    </dxf>
    <dxf>
      <fill>
        <patternFill>
          <bgColor rgb="FF79E5FA"/>
        </patternFill>
      </fill>
    </dxf>
    <dxf>
      <fill>
        <patternFill>
          <bgColor rgb="FF79E5FA"/>
        </patternFill>
      </fill>
    </dxf>
    <dxf>
      <fill>
        <patternFill>
          <bgColor rgb="FF79E5FF"/>
        </patternFill>
      </fill>
    </dxf>
    <dxf>
      <fill>
        <patternFill>
          <bgColor rgb="FF79E5FF"/>
        </patternFill>
      </fill>
    </dxf>
    <dxf>
      <fill>
        <patternFill>
          <bgColor rgb="FF79E5FA"/>
        </patternFill>
      </fill>
    </dxf>
    <dxf>
      <fill>
        <patternFill>
          <bgColor rgb="FFFFFF0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8D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714375</xdr:colOff>
      <xdr:row>1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0" y="0"/>
          <a:ext cx="7019925" cy="5715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15</xdr:col>
      <xdr:colOff>495300</xdr:colOff>
      <xdr:row>0</xdr:row>
      <xdr:rowOff>9525</xdr:rowOff>
    </xdr:from>
    <xdr:to>
      <xdr:col>15</xdr:col>
      <xdr:colOff>895350</xdr:colOff>
      <xdr:row>0</xdr:row>
      <xdr:rowOff>228600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4800600" y="95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 fPrintsWithSheet="0"/>
  </xdr:twoCellAnchor>
  <xdr:twoCellAnchor>
    <xdr:from>
      <xdr:col>15</xdr:col>
      <xdr:colOff>628650</xdr:colOff>
      <xdr:row>7</xdr:row>
      <xdr:rowOff>123825</xdr:rowOff>
    </xdr:from>
    <xdr:to>
      <xdr:col>20</xdr:col>
      <xdr:colOff>314325</xdr:colOff>
      <xdr:row>14</xdr:row>
      <xdr:rowOff>123825</xdr:rowOff>
    </xdr:to>
    <xdr:sp>
      <xdr:nvSpPr>
        <xdr:cNvPr id="3" name="T_Kopie" hidden="1"/>
        <xdr:cNvSpPr txBox="1">
          <a:spLocks noChangeArrowheads="1"/>
        </xdr:cNvSpPr>
      </xdr:nvSpPr>
      <xdr:spPr>
        <a:xfrm>
          <a:off x="4933950" y="1600200"/>
          <a:ext cx="1971675" cy="771525"/>
        </a:xfrm>
        <a:prstGeom prst="rect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77724" rIns="82296" bIns="77724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KOPIE</a:t>
          </a:r>
        </a:p>
      </xdr:txBody>
    </xdr:sp>
    <xdr:clientData/>
  </xdr:twoCellAnchor>
  <xdr:twoCellAnchor>
    <xdr:from>
      <xdr:col>6</xdr:col>
      <xdr:colOff>114300</xdr:colOff>
      <xdr:row>8</xdr:row>
      <xdr:rowOff>76200</xdr:rowOff>
    </xdr:from>
    <xdr:to>
      <xdr:col>15</xdr:col>
      <xdr:colOff>276225</xdr:colOff>
      <xdr:row>18</xdr:row>
      <xdr:rowOff>152400</xdr:rowOff>
    </xdr:to>
    <xdr:sp>
      <xdr:nvSpPr>
        <xdr:cNvPr id="4" name="T_Rekti" hidden="1"/>
        <xdr:cNvSpPr>
          <a:spLocks/>
        </xdr:cNvSpPr>
      </xdr:nvSpPr>
      <xdr:spPr>
        <a:xfrm>
          <a:off x="1428750" y="1733550"/>
          <a:ext cx="3152775" cy="11906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5400" b="1" kern="10" spc="0">
              <a:ln w="25400" cmpd="sng">
                <a:solidFill>
                  <a:srgbClr val="0000FF"/>
                </a:solidFill>
                <a:headEnd type="none"/>
                <a:tailEnd type="none"/>
              </a:ln>
              <a:noFill/>
              <a:latin typeface="Times New Roman"/>
              <a:cs typeface="Times New Roman"/>
            </a:rPr>
            <a:t>Rektifikat</a:t>
          </a:r>
        </a:p>
      </xdr:txBody>
    </xdr:sp>
    <xdr:clientData/>
  </xdr:twoCellAnchor>
  <xdr:twoCellAnchor>
    <xdr:from>
      <xdr:col>18</xdr:col>
      <xdr:colOff>571500</xdr:colOff>
      <xdr:row>0</xdr:row>
      <xdr:rowOff>276225</xdr:rowOff>
    </xdr:from>
    <xdr:to>
      <xdr:col>21</xdr:col>
      <xdr:colOff>9525</xdr:colOff>
      <xdr:row>0</xdr:row>
      <xdr:rowOff>552450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6096000" y="276225"/>
          <a:ext cx="8191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Formular-Vers. 16.6.2011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83"/>
  <sheetViews>
    <sheetView tabSelected="1" showOutlineSymbols="0" zoomScale="130" zoomScaleNormal="130" zoomScalePageLayoutView="0" workbookViewId="0" topLeftCell="A1">
      <pane ySplit="1" topLeftCell="A29" activePane="bottomLeft" state="frozen"/>
      <selection pane="topLeft" activeCell="A1" sqref="A1"/>
      <selection pane="bottomLeft" activeCell="P9" sqref="P9:Q9"/>
    </sheetView>
  </sheetViews>
  <sheetFormatPr defaultColWidth="0" defaultRowHeight="12.75" zeroHeight="1"/>
  <cols>
    <col min="1" max="1" width="0.71875" style="1" customWidth="1"/>
    <col min="2" max="2" width="2.28125" style="3" customWidth="1"/>
    <col min="3" max="3" width="7.7109375" style="4" customWidth="1"/>
    <col min="4" max="4" width="2.7109375" style="4" customWidth="1"/>
    <col min="5" max="6" width="3.140625" style="4" customWidth="1"/>
    <col min="7" max="7" width="15.421875" style="4" customWidth="1"/>
    <col min="8" max="9" width="1.421875" style="4" customWidth="1"/>
    <col min="10" max="10" width="15.421875" style="4" customWidth="1"/>
    <col min="11" max="11" width="0.5625" style="4" customWidth="1"/>
    <col min="12" max="12" width="4.7109375" style="4" customWidth="1"/>
    <col min="13" max="13" width="0.85546875" style="4" customWidth="1"/>
    <col min="14" max="14" width="3.28125" style="4" customWidth="1"/>
    <col min="15" max="15" width="1.7109375" style="5" customWidth="1"/>
    <col min="16" max="16" width="15.421875" style="4" customWidth="1"/>
    <col min="17" max="17" width="1.421875" style="4" customWidth="1"/>
    <col min="18" max="18" width="1.421875" style="5" customWidth="1"/>
    <col min="19" max="19" width="15.421875" style="4" customWidth="1"/>
    <col min="20" max="20" width="0.5625" style="4" customWidth="1"/>
    <col min="21" max="21" width="4.7109375" style="5" customWidth="1"/>
    <col min="22" max="22" width="0.85546875" style="1" customWidth="1"/>
    <col min="23" max="23" width="0.85546875" style="5" customWidth="1"/>
    <col min="24" max="27" width="11.421875" style="2" hidden="1" customWidth="1"/>
    <col min="28" max="16384" width="11.421875" style="2" hidden="1" customWidth="1"/>
  </cols>
  <sheetData>
    <row r="1" spans="1:23" s="6" customFormat="1" ht="45" customHeight="1">
      <c r="A1" s="8"/>
      <c r="B1" s="9">
        <v>1</v>
      </c>
      <c r="C1" s="8">
        <v>1</v>
      </c>
      <c r="D1" s="8"/>
      <c r="E1" s="8"/>
      <c r="F1" s="8">
        <v>1</v>
      </c>
      <c r="G1" s="8" t="b">
        <v>1</v>
      </c>
      <c r="H1" s="8" t="b">
        <v>1</v>
      </c>
      <c r="I1" s="8"/>
      <c r="J1" s="8"/>
      <c r="K1" s="8"/>
      <c r="L1" s="8"/>
      <c r="M1" s="8"/>
      <c r="N1" s="8">
        <v>4</v>
      </c>
      <c r="O1" s="10">
        <f>Q1+2</f>
        <v>12</v>
      </c>
      <c r="P1" s="8">
        <v>2010</v>
      </c>
      <c r="Q1" s="8">
        <f>IF(Opt_effektiv=1,IF(N1=1,1,IF(N1=2,4,IF(N1=3,7,10))),IF(N1=1,1,7))</f>
        <v>10</v>
      </c>
      <c r="R1" s="10"/>
      <c r="S1" s="8"/>
      <c r="T1" s="8"/>
      <c r="U1" s="10"/>
      <c r="V1" s="8"/>
      <c r="W1" s="10"/>
    </row>
    <row r="2" spans="1:27" s="7" customFormat="1" ht="2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2"/>
      <c r="Y2" s="6"/>
      <c r="Z2" s="6"/>
      <c r="AA2" s="2"/>
    </row>
    <row r="3" spans="1:24" ht="13.5" customHeight="1">
      <c r="A3" s="23"/>
      <c r="B3" s="275" t="str">
        <f>CHOOSE(B1,"Korrekturabrechnung (","JAHRESABSTIMMUNG (Berichtigungsabrechnung nach Art. 72 MWSTG, ")&amp;CHOOSE(C1,"effektive Methode)","Saldosteuersatz/Pauschalsteuersatz)")</f>
        <v>Korrekturabrechnung (effektive Methode)</v>
      </c>
      <c r="C3" s="2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5"/>
      <c r="W3" s="25"/>
      <c r="X3" s="22" t="str">
        <f>IF(Opt_effektiv=1,"Quartal 1","Semester 1")</f>
        <v>Quartal 1</v>
      </c>
    </row>
    <row r="4" spans="1:24" ht="13.5" customHeight="1">
      <c r="A4" s="23"/>
      <c r="B4" s="52" t="str">
        <f>CHOOSE(B1,"Diese Abrechnung ersetzt die bereits eingereichte Abrechnung","In dieser Abrechnung sind nur die Differenzen zu den bisher eingereichten Abrechnungen zu deklarieren.")</f>
        <v>Diese Abrechnung ersetzt die bereits eingereichte Abrechnung</v>
      </c>
      <c r="C4" s="24"/>
      <c r="D4" s="52"/>
      <c r="E4" s="52"/>
      <c r="F4" s="95"/>
      <c r="G4" s="95"/>
      <c r="H4" s="95"/>
      <c r="I4" s="95"/>
      <c r="J4" s="52"/>
      <c r="K4" s="52"/>
      <c r="L4" s="52"/>
      <c r="M4" s="52"/>
      <c r="N4" s="51"/>
      <c r="O4" s="125"/>
      <c r="P4" s="125"/>
      <c r="Q4" s="264"/>
      <c r="R4" s="264"/>
      <c r="S4" s="123"/>
      <c r="T4" s="264"/>
      <c r="U4" s="264"/>
      <c r="V4" s="25"/>
      <c r="W4" s="25"/>
      <c r="X4" s="22" t="str">
        <f>IF(Opt_effektiv=1,"Quartal 2","Semester 2")</f>
        <v>Quartal 2</v>
      </c>
    </row>
    <row r="5" spans="1:24" ht="13.5" customHeight="1">
      <c r="A5" s="23"/>
      <c r="B5" s="24"/>
      <c r="C5" s="24"/>
      <c r="D5" s="24"/>
      <c r="E5" s="24"/>
      <c r="F5" s="24"/>
      <c r="G5" s="26"/>
      <c r="H5" s="26"/>
      <c r="I5" s="26"/>
      <c r="J5" s="26"/>
      <c r="K5" s="26"/>
      <c r="L5" s="26"/>
      <c r="M5" s="26"/>
      <c r="N5" s="27"/>
      <c r="O5" s="21"/>
      <c r="P5" s="21"/>
      <c r="Q5" s="25"/>
      <c r="R5" s="25"/>
      <c r="S5" s="266" t="str">
        <f>TEXT(DATEVALUE("01."&amp;Q1&amp;"."&amp;P1),"TT.MM.JJ")</f>
        <v>01.10.10</v>
      </c>
      <c r="T5" s="123"/>
      <c r="U5" s="123"/>
      <c r="V5" s="123"/>
      <c r="W5" s="25"/>
      <c r="X5" s="28" t="str">
        <f>IF(Opt_effektiv=1,"Quartal 3","")</f>
        <v>Quartal 3</v>
      </c>
    </row>
    <row r="6" spans="1:24" ht="14.25" customHeight="1">
      <c r="A6" s="23"/>
      <c r="B6" s="24"/>
      <c r="C6" s="29" t="s">
        <v>42</v>
      </c>
      <c r="D6" s="29"/>
      <c r="E6" s="29"/>
      <c r="F6" s="26"/>
      <c r="G6" s="26"/>
      <c r="H6" s="26"/>
      <c r="I6" s="26"/>
      <c r="J6" s="20"/>
      <c r="K6" s="26"/>
      <c r="L6" s="30" t="s">
        <v>11</v>
      </c>
      <c r="M6" s="20"/>
      <c r="N6" s="296" t="s">
        <v>53</v>
      </c>
      <c r="O6" s="297"/>
      <c r="P6" s="297"/>
      <c r="Q6" s="298"/>
      <c r="R6" s="21"/>
      <c r="S6" s="266" t="str">
        <f>TEXT(DATE(YEAR(S5),MONTH(S5)+IF(Opt_effektiv=1,3,6),DAY(S5))-1,"TT.MM.JJ")</f>
        <v>31.12.10</v>
      </c>
      <c r="T6" s="25"/>
      <c r="U6" s="25"/>
      <c r="V6" s="25"/>
      <c r="W6" s="25"/>
      <c r="X6" s="28" t="str">
        <f>IF(Opt_effektiv=1,"Quartal 4","")</f>
        <v>Quartal 4</v>
      </c>
    </row>
    <row r="7" spans="1:23" ht="14.25" customHeight="1">
      <c r="A7" s="23"/>
      <c r="B7" s="24"/>
      <c r="C7" s="286"/>
      <c r="D7" s="287"/>
      <c r="E7" s="287"/>
      <c r="F7" s="288"/>
      <c r="G7" s="289"/>
      <c r="H7" s="26"/>
      <c r="I7" s="26"/>
      <c r="J7" s="20"/>
      <c r="K7" s="26"/>
      <c r="L7" s="34" t="str">
        <f>CHOOSE(B1,"Abrechnungsperiode:","Ref-Nr.:")</f>
        <v>Abrechnungsperiode:</v>
      </c>
      <c r="M7" s="20"/>
      <c r="N7" s="301" t="str">
        <f>S7</f>
        <v>Q04 / 2010</v>
      </c>
      <c r="O7" s="302"/>
      <c r="P7" s="302"/>
      <c r="Q7" s="303"/>
      <c r="R7" s="21"/>
      <c r="S7" s="266" t="str">
        <f>IF(C1=1,"Q0"&amp;N1,"S"&amp;IF(N1=1,"06","12"))&amp;" / "&amp;P1</f>
        <v>Q04 / 2010</v>
      </c>
      <c r="T7" s="37"/>
      <c r="U7" s="37"/>
      <c r="V7" s="25"/>
      <c r="W7" s="25"/>
    </row>
    <row r="8" spans="1:23" ht="14.25" customHeight="1">
      <c r="A8" s="23"/>
      <c r="B8" s="24"/>
      <c r="C8" s="286"/>
      <c r="D8" s="287"/>
      <c r="E8" s="287"/>
      <c r="F8" s="288"/>
      <c r="G8" s="289"/>
      <c r="H8" s="20"/>
      <c r="I8" s="20"/>
      <c r="J8" s="20"/>
      <c r="K8" s="20"/>
      <c r="L8" s="34" t="str">
        <f>CHOOSE(B1,"von/bis:","Steuerperiode von/bis:")</f>
        <v>von/bis:</v>
      </c>
      <c r="M8" s="20"/>
      <c r="N8" s="304" t="str">
        <f>S5&amp;" - "&amp;S6</f>
        <v>01.10.10 - 31.12.10</v>
      </c>
      <c r="O8" s="305"/>
      <c r="P8" s="305"/>
      <c r="Q8" s="306"/>
      <c r="R8" s="21"/>
      <c r="S8" s="25"/>
      <c r="T8" s="37"/>
      <c r="U8" s="37"/>
      <c r="V8" s="25"/>
      <c r="W8" s="25"/>
    </row>
    <row r="9" spans="1:25" ht="14.25" customHeight="1">
      <c r="A9" s="23"/>
      <c r="B9" s="24"/>
      <c r="C9" s="286"/>
      <c r="D9" s="287"/>
      <c r="E9" s="287"/>
      <c r="F9" s="288"/>
      <c r="G9" s="289"/>
      <c r="H9" s="26"/>
      <c r="I9" s="26"/>
      <c r="J9" s="26"/>
      <c r="K9" s="26"/>
      <c r="L9" s="34" t="str">
        <f>CHOOSE(B1,"deklarierter Steuerbetrag:","")</f>
        <v>deklarierter Steuerbetrag:</v>
      </c>
      <c r="M9" s="20"/>
      <c r="N9" s="328" t="str">
        <f>CHOOSE(B1,"CHF","")</f>
        <v>CHF</v>
      </c>
      <c r="O9" s="329"/>
      <c r="P9" s="330"/>
      <c r="Q9" s="331"/>
      <c r="R9" s="21"/>
      <c r="S9" s="25"/>
      <c r="T9" s="35"/>
      <c r="U9" s="37"/>
      <c r="V9" s="36"/>
      <c r="W9" s="36"/>
      <c r="X9" s="19"/>
      <c r="Y9" s="19"/>
    </row>
    <row r="10" spans="1:25" ht="14.25" customHeight="1">
      <c r="A10" s="23"/>
      <c r="B10" s="24"/>
      <c r="C10" s="274" t="s">
        <v>51</v>
      </c>
      <c r="D10" s="27"/>
      <c r="E10" s="290" t="s">
        <v>52</v>
      </c>
      <c r="F10" s="291"/>
      <c r="G10" s="292"/>
      <c r="H10" s="26"/>
      <c r="I10" s="26"/>
      <c r="J10" s="26"/>
      <c r="K10" s="26"/>
      <c r="L10" s="26"/>
      <c r="M10" s="20"/>
      <c r="N10" s="25"/>
      <c r="O10" s="25"/>
      <c r="P10" s="25"/>
      <c r="Q10" s="25"/>
      <c r="R10" s="21"/>
      <c r="S10" s="25"/>
      <c r="T10" s="35"/>
      <c r="U10" s="36"/>
      <c r="V10" s="36"/>
      <c r="W10" s="36"/>
      <c r="X10" s="19"/>
      <c r="Y10" s="19"/>
    </row>
    <row r="11" spans="1:23" ht="6.75" customHeight="1">
      <c r="A11" s="23"/>
      <c r="B11" s="2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0"/>
      <c r="N11" s="31"/>
      <c r="O11" s="32"/>
      <c r="P11" s="25"/>
      <c r="Q11" s="25"/>
      <c r="R11" s="25"/>
      <c r="S11" s="25"/>
      <c r="T11" s="25"/>
      <c r="U11" s="25"/>
      <c r="V11" s="25"/>
      <c r="W11" s="25"/>
    </row>
    <row r="12" spans="1:23" ht="12.75" customHeight="1" hidden="1">
      <c r="A12" s="23"/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0"/>
      <c r="N12" s="20"/>
      <c r="O12" s="25"/>
      <c r="P12" s="25"/>
      <c r="Q12" s="25"/>
      <c r="R12" s="21"/>
      <c r="S12" s="25"/>
      <c r="T12" s="25"/>
      <c r="U12" s="25"/>
      <c r="V12" s="25"/>
      <c r="W12" s="25"/>
    </row>
    <row r="13" spans="1:24" ht="3" customHeight="1" thickBot="1">
      <c r="A13" s="23"/>
      <c r="B13" s="56"/>
      <c r="C13" s="56"/>
      <c r="D13" s="56"/>
      <c r="E13" s="56"/>
      <c r="F13" s="33"/>
      <c r="G13" s="33"/>
      <c r="H13" s="33"/>
      <c r="I13" s="33"/>
      <c r="J13" s="33"/>
      <c r="K13" s="33"/>
      <c r="L13" s="33"/>
      <c r="M13" s="33"/>
      <c r="N13" s="33"/>
      <c r="O13" s="125"/>
      <c r="P13" s="33"/>
      <c r="Q13" s="33"/>
      <c r="R13" s="125"/>
      <c r="S13" s="33"/>
      <c r="T13" s="33"/>
      <c r="U13" s="33"/>
      <c r="V13" s="25"/>
      <c r="W13" s="33"/>
      <c r="X13" s="12"/>
    </row>
    <row r="14" spans="1:24" s="11" customFormat="1" ht="18" customHeight="1">
      <c r="A14" s="38"/>
      <c r="B14" s="126" t="s">
        <v>0</v>
      </c>
      <c r="C14" s="127" t="s">
        <v>38</v>
      </c>
      <c r="D14" s="127"/>
      <c r="E14" s="127"/>
      <c r="F14" s="128"/>
      <c r="G14" s="128"/>
      <c r="H14" s="128"/>
      <c r="I14" s="128"/>
      <c r="J14" s="128"/>
      <c r="K14" s="128"/>
      <c r="L14" s="128"/>
      <c r="M14" s="128"/>
      <c r="N14" s="132" t="s">
        <v>9</v>
      </c>
      <c r="O14" s="129"/>
      <c r="P14" s="130" t="s">
        <v>33</v>
      </c>
      <c r="Q14" s="133"/>
      <c r="R14" s="129"/>
      <c r="S14" s="130" t="s">
        <v>33</v>
      </c>
      <c r="T14" s="130"/>
      <c r="U14" s="131"/>
      <c r="V14" s="131"/>
      <c r="W14" s="267"/>
      <c r="X14" s="13"/>
    </row>
    <row r="15" spans="1:24" s="11" customFormat="1" ht="18" customHeight="1" hidden="1">
      <c r="A15" s="38"/>
      <c r="B15" s="126" t="s">
        <v>0</v>
      </c>
      <c r="C15" s="127" t="s">
        <v>44</v>
      </c>
      <c r="D15" s="127"/>
      <c r="E15" s="127"/>
      <c r="F15" s="128"/>
      <c r="G15" s="128"/>
      <c r="H15" s="128"/>
      <c r="I15" s="128"/>
      <c r="J15" s="128"/>
      <c r="K15" s="128"/>
      <c r="L15" s="128"/>
      <c r="M15" s="128"/>
      <c r="N15" s="132" t="s">
        <v>9</v>
      </c>
      <c r="O15" s="129"/>
      <c r="P15" s="130" t="s">
        <v>33</v>
      </c>
      <c r="Q15" s="133"/>
      <c r="R15" s="129"/>
      <c r="S15" s="130" t="s">
        <v>33</v>
      </c>
      <c r="T15" s="130"/>
      <c r="U15" s="131"/>
      <c r="V15" s="131"/>
      <c r="W15" s="267"/>
      <c r="X15" s="13"/>
    </row>
    <row r="16" spans="1:24" s="11" customFormat="1" ht="6.75" customHeight="1">
      <c r="A16" s="38"/>
      <c r="B16" s="40"/>
      <c r="C16" s="293" t="s">
        <v>15</v>
      </c>
      <c r="D16" s="307"/>
      <c r="E16" s="307"/>
      <c r="F16" s="307"/>
      <c r="G16" s="307"/>
      <c r="H16" s="307"/>
      <c r="I16" s="307"/>
      <c r="J16" s="307"/>
      <c r="K16" s="307"/>
      <c r="L16" s="307"/>
      <c r="M16" s="23"/>
      <c r="N16" s="134"/>
      <c r="O16" s="41"/>
      <c r="P16" s="42"/>
      <c r="Q16" s="135"/>
      <c r="R16" s="41"/>
      <c r="S16" s="42"/>
      <c r="T16" s="42"/>
      <c r="U16" s="43"/>
      <c r="V16" s="43"/>
      <c r="W16" s="153"/>
      <c r="X16" s="13"/>
    </row>
    <row r="17" spans="1:24" ht="18" customHeight="1">
      <c r="A17" s="23"/>
      <c r="B17" s="2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23"/>
      <c r="N17" s="136">
        <v>200</v>
      </c>
      <c r="O17" s="44"/>
      <c r="P17" s="137"/>
      <c r="Q17" s="138"/>
      <c r="R17" s="44"/>
      <c r="S17" s="241"/>
      <c r="T17" s="42"/>
      <c r="U17" s="61"/>
      <c r="V17" s="61"/>
      <c r="W17" s="154"/>
      <c r="X17" s="12"/>
    </row>
    <row r="18" spans="1:24" ht="6.75" customHeight="1">
      <c r="A18" s="23"/>
      <c r="B18" s="2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23"/>
      <c r="N18" s="136"/>
      <c r="O18" s="44"/>
      <c r="P18" s="137"/>
      <c r="Q18" s="139"/>
      <c r="R18" s="48"/>
      <c r="S18" s="68"/>
      <c r="T18" s="69"/>
      <c r="U18" s="62"/>
      <c r="V18" s="62"/>
      <c r="W18" s="155"/>
      <c r="X18" s="12"/>
    </row>
    <row r="19" spans="1:24" ht="18" customHeight="1">
      <c r="A19" s="23"/>
      <c r="B19" s="27"/>
      <c r="C19" s="293" t="str">
        <f>IF(Opt_effektiv=1,"In Ziffer 200 enthaltene Entglete aus nicht steuerbaren Leistungen (Art. 21), für welche nach
Art. 22 optiert wurde:","")</f>
        <v>In Ziffer 200 enthaltene Entglete aus nicht steuerbaren Leistungen (Art. 21), für welche nach
Art. 22 optiert wurde:</v>
      </c>
      <c r="D19" s="293"/>
      <c r="E19" s="293"/>
      <c r="F19" s="308"/>
      <c r="G19" s="309"/>
      <c r="H19" s="309"/>
      <c r="I19" s="309"/>
      <c r="J19" s="309"/>
      <c r="K19" s="309"/>
      <c r="L19" s="309"/>
      <c r="M19" s="23"/>
      <c r="N19" s="136">
        <v>205</v>
      </c>
      <c r="O19" s="45"/>
      <c r="P19" s="276"/>
      <c r="Q19" s="140"/>
      <c r="R19" s="48"/>
      <c r="S19" s="70"/>
      <c r="T19" s="55"/>
      <c r="U19" s="63"/>
      <c r="V19" s="63"/>
      <c r="W19" s="156"/>
      <c r="X19" s="12"/>
    </row>
    <row r="20" spans="1:24" ht="6.75" customHeight="1">
      <c r="A20" s="23"/>
      <c r="B20" s="27"/>
      <c r="C20" s="309"/>
      <c r="D20" s="309"/>
      <c r="E20" s="309"/>
      <c r="F20" s="310"/>
      <c r="G20" s="309"/>
      <c r="H20" s="309"/>
      <c r="I20" s="309"/>
      <c r="J20" s="309"/>
      <c r="K20" s="309"/>
      <c r="L20" s="309"/>
      <c r="M20" s="23"/>
      <c r="N20" s="145"/>
      <c r="O20" s="146"/>
      <c r="P20" s="149"/>
      <c r="Q20" s="148"/>
      <c r="R20" s="150"/>
      <c r="S20" s="149"/>
      <c r="T20" s="147"/>
      <c r="U20" s="151"/>
      <c r="V20" s="151"/>
      <c r="W20" s="156"/>
      <c r="X20" s="12"/>
    </row>
    <row r="21" spans="1:24" ht="11.25" customHeight="1">
      <c r="A21" s="23"/>
      <c r="B21" s="27"/>
      <c r="C21" s="46" t="s">
        <v>1</v>
      </c>
      <c r="D21" s="46"/>
      <c r="E21" s="46"/>
      <c r="F21" s="28"/>
      <c r="G21" s="28"/>
      <c r="H21" s="28"/>
      <c r="I21" s="28"/>
      <c r="J21" s="28"/>
      <c r="K21" s="28"/>
      <c r="L21" s="28"/>
      <c r="M21" s="23"/>
      <c r="N21" s="141"/>
      <c r="O21" s="44"/>
      <c r="P21" s="142"/>
      <c r="Q21" s="143"/>
      <c r="R21" s="44"/>
      <c r="S21" s="70"/>
      <c r="T21" s="56"/>
      <c r="U21" s="64"/>
      <c r="V21" s="64"/>
      <c r="W21" s="157"/>
      <c r="X21" s="12"/>
    </row>
    <row r="22" spans="1:24" ht="11.25" customHeight="1" hidden="1">
      <c r="A22" s="23"/>
      <c r="B22" s="27"/>
      <c r="C22" s="46" t="s">
        <v>45</v>
      </c>
      <c r="D22" s="46"/>
      <c r="E22" s="46"/>
      <c r="F22" s="28"/>
      <c r="G22" s="28"/>
      <c r="H22" s="28"/>
      <c r="I22" s="28"/>
      <c r="J22" s="28"/>
      <c r="K22" s="28"/>
      <c r="L22" s="28"/>
      <c r="M22" s="23"/>
      <c r="N22" s="141"/>
      <c r="O22" s="44"/>
      <c r="P22" s="142"/>
      <c r="Q22" s="143"/>
      <c r="R22" s="44"/>
      <c r="S22" s="70"/>
      <c r="T22" s="56"/>
      <c r="U22" s="64"/>
      <c r="V22" s="64"/>
      <c r="W22" s="157"/>
      <c r="X22" s="12"/>
    </row>
    <row r="23" spans="1:24" ht="18" customHeight="1">
      <c r="A23" s="23"/>
      <c r="B23" s="27"/>
      <c r="C23" s="293" t="s">
        <v>16</v>
      </c>
      <c r="D23" s="293"/>
      <c r="E23" s="293"/>
      <c r="F23" s="283"/>
      <c r="G23" s="283"/>
      <c r="H23" s="283"/>
      <c r="I23" s="283"/>
      <c r="J23" s="283"/>
      <c r="K23" s="283"/>
      <c r="L23" s="283"/>
      <c r="M23" s="23"/>
      <c r="N23" s="136">
        <v>220</v>
      </c>
      <c r="O23" s="45"/>
      <c r="P23" s="241"/>
      <c r="Q23" s="139"/>
      <c r="R23" s="44"/>
      <c r="S23" s="70"/>
      <c r="T23" s="56"/>
      <c r="U23" s="64"/>
      <c r="V23" s="64"/>
      <c r="W23" s="157"/>
      <c r="X23" s="12"/>
    </row>
    <row r="24" spans="1:24" ht="5.25" customHeight="1">
      <c r="A24" s="23"/>
      <c r="B24" s="27"/>
      <c r="C24" s="293"/>
      <c r="D24" s="293"/>
      <c r="E24" s="293"/>
      <c r="F24" s="283"/>
      <c r="G24" s="283"/>
      <c r="H24" s="283"/>
      <c r="I24" s="283"/>
      <c r="J24" s="283"/>
      <c r="K24" s="283"/>
      <c r="L24" s="283"/>
      <c r="M24" s="23"/>
      <c r="N24" s="136"/>
      <c r="O24" s="47"/>
      <c r="P24" s="144"/>
      <c r="Q24" s="139"/>
      <c r="R24" s="44"/>
      <c r="S24" s="70"/>
      <c r="T24" s="56"/>
      <c r="U24" s="64"/>
      <c r="V24" s="64"/>
      <c r="W24" s="157"/>
      <c r="X24" s="12"/>
    </row>
    <row r="25" spans="1:24" ht="18" customHeight="1">
      <c r="A25" s="23"/>
      <c r="B25" s="27"/>
      <c r="C25" s="293" t="s">
        <v>17</v>
      </c>
      <c r="D25" s="293"/>
      <c r="E25" s="293"/>
      <c r="F25" s="283"/>
      <c r="G25" s="283"/>
      <c r="H25" s="283"/>
      <c r="I25" s="283"/>
      <c r="J25" s="283"/>
      <c r="K25" s="283"/>
      <c r="L25" s="283"/>
      <c r="M25" s="23"/>
      <c r="N25" s="136">
        <v>221</v>
      </c>
      <c r="O25" s="253" t="s">
        <v>4</v>
      </c>
      <c r="P25" s="241"/>
      <c r="Q25" s="139"/>
      <c r="R25" s="44"/>
      <c r="S25" s="70"/>
      <c r="T25" s="56"/>
      <c r="U25" s="64"/>
      <c r="V25" s="64"/>
      <c r="W25" s="157"/>
      <c r="X25" s="12"/>
    </row>
    <row r="26" spans="1:24" ht="5.25" customHeight="1">
      <c r="A26" s="23"/>
      <c r="B26" s="27"/>
      <c r="C26" s="293"/>
      <c r="D26" s="293"/>
      <c r="E26" s="293"/>
      <c r="F26" s="283"/>
      <c r="G26" s="283"/>
      <c r="H26" s="283"/>
      <c r="I26" s="283"/>
      <c r="J26" s="283"/>
      <c r="K26" s="283"/>
      <c r="L26" s="283"/>
      <c r="M26" s="23"/>
      <c r="N26" s="136"/>
      <c r="O26" s="253"/>
      <c r="P26" s="144"/>
      <c r="Q26" s="139"/>
      <c r="R26" s="44"/>
      <c r="S26" s="70"/>
      <c r="T26" s="56"/>
      <c r="U26" s="64"/>
      <c r="V26" s="64"/>
      <c r="W26" s="157"/>
      <c r="X26" s="12"/>
    </row>
    <row r="27" spans="1:24" ht="18" customHeight="1">
      <c r="A27" s="23"/>
      <c r="B27" s="27"/>
      <c r="C27" s="293" t="s">
        <v>18</v>
      </c>
      <c r="D27" s="293"/>
      <c r="E27" s="293"/>
      <c r="F27" s="283"/>
      <c r="G27" s="283"/>
      <c r="H27" s="283"/>
      <c r="I27" s="283"/>
      <c r="J27" s="283"/>
      <c r="K27" s="283"/>
      <c r="L27" s="283"/>
      <c r="M27" s="23"/>
      <c r="N27" s="136">
        <v>225</v>
      </c>
      <c r="O27" s="254" t="s">
        <v>4</v>
      </c>
      <c r="P27" s="241"/>
      <c r="Q27" s="139"/>
      <c r="R27" s="44"/>
      <c r="S27" s="70"/>
      <c r="T27" s="56"/>
      <c r="U27" s="64"/>
      <c r="V27" s="64"/>
      <c r="W27" s="157"/>
      <c r="X27" s="12"/>
    </row>
    <row r="28" spans="1:24" ht="5.25" customHeight="1">
      <c r="A28" s="23"/>
      <c r="B28" s="2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23"/>
      <c r="N28" s="136"/>
      <c r="O28" s="253"/>
      <c r="P28" s="144"/>
      <c r="Q28" s="139"/>
      <c r="R28" s="44"/>
      <c r="S28" s="70"/>
      <c r="T28" s="56"/>
      <c r="U28" s="64"/>
      <c r="V28" s="64"/>
      <c r="W28" s="157"/>
      <c r="X28" s="12"/>
    </row>
    <row r="29" spans="1:24" ht="18" customHeight="1">
      <c r="A29" s="23"/>
      <c r="B29" s="27"/>
      <c r="C29" s="293" t="s">
        <v>19</v>
      </c>
      <c r="D29" s="293"/>
      <c r="E29" s="293"/>
      <c r="F29" s="283"/>
      <c r="G29" s="283"/>
      <c r="H29" s="283"/>
      <c r="I29" s="283"/>
      <c r="J29" s="283"/>
      <c r="K29" s="283"/>
      <c r="L29" s="283"/>
      <c r="M29" s="23"/>
      <c r="N29" s="136">
        <v>230</v>
      </c>
      <c r="O29" s="254" t="s">
        <v>4</v>
      </c>
      <c r="P29" s="241"/>
      <c r="Q29" s="139"/>
      <c r="R29" s="44"/>
      <c r="S29" s="294"/>
      <c r="T29" s="42"/>
      <c r="U29" s="64"/>
      <c r="V29" s="64"/>
      <c r="W29" s="157"/>
      <c r="X29" s="12"/>
    </row>
    <row r="30" spans="1:24" ht="5.25" customHeight="1">
      <c r="A30" s="23"/>
      <c r="B30" s="27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3"/>
      <c r="N30" s="136"/>
      <c r="O30" s="253"/>
      <c r="P30" s="144"/>
      <c r="Q30" s="139"/>
      <c r="R30" s="44"/>
      <c r="S30" s="295"/>
      <c r="T30" s="69"/>
      <c r="U30" s="65"/>
      <c r="V30" s="65"/>
      <c r="W30" s="158"/>
      <c r="X30" s="12"/>
    </row>
    <row r="31" spans="1:24" ht="18" customHeight="1">
      <c r="A31" s="23"/>
      <c r="B31" s="27"/>
      <c r="C31" s="293" t="s">
        <v>20</v>
      </c>
      <c r="D31" s="293"/>
      <c r="E31" s="293"/>
      <c r="F31" s="283"/>
      <c r="G31" s="283"/>
      <c r="H31" s="283"/>
      <c r="I31" s="283"/>
      <c r="J31" s="283"/>
      <c r="K31" s="283"/>
      <c r="L31" s="283"/>
      <c r="M31" s="23"/>
      <c r="N31" s="136">
        <v>235</v>
      </c>
      <c r="O31" s="254" t="s">
        <v>4</v>
      </c>
      <c r="P31" s="241"/>
      <c r="Q31" s="139"/>
      <c r="R31" s="44"/>
      <c r="S31" s="294" t="s">
        <v>21</v>
      </c>
      <c r="T31" s="42"/>
      <c r="U31" s="64"/>
      <c r="V31" s="64"/>
      <c r="W31" s="157"/>
      <c r="X31" s="12"/>
    </row>
    <row r="32" spans="1:24" ht="5.25" customHeight="1">
      <c r="A32" s="23"/>
      <c r="B32" s="27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3"/>
      <c r="N32" s="136"/>
      <c r="O32" s="253"/>
      <c r="P32" s="144"/>
      <c r="Q32" s="139"/>
      <c r="R32" s="44"/>
      <c r="S32" s="295"/>
      <c r="T32" s="69"/>
      <c r="U32" s="65"/>
      <c r="V32" s="65"/>
      <c r="W32" s="158"/>
      <c r="X32" s="12"/>
    </row>
    <row r="33" spans="1:24" ht="18" customHeight="1">
      <c r="A33" s="23"/>
      <c r="B33" s="27"/>
      <c r="C33" s="293" t="s">
        <v>12</v>
      </c>
      <c r="D33" s="50"/>
      <c r="E33" s="50"/>
      <c r="F33" s="316"/>
      <c r="G33" s="316"/>
      <c r="H33" s="317"/>
      <c r="I33" s="317"/>
      <c r="J33" s="317"/>
      <c r="K33" s="23"/>
      <c r="L33" s="23"/>
      <c r="M33" s="23"/>
      <c r="N33" s="136">
        <v>280</v>
      </c>
      <c r="O33" s="254" t="s">
        <v>4</v>
      </c>
      <c r="P33" s="241"/>
      <c r="Q33" s="138" t="s">
        <v>8</v>
      </c>
      <c r="R33" s="253" t="s">
        <v>10</v>
      </c>
      <c r="S33" s="242">
        <f>P23+P25+P27+P29+P31+P33</f>
        <v>0</v>
      </c>
      <c r="T33" s="55"/>
      <c r="U33" s="65">
        <v>289</v>
      </c>
      <c r="V33" s="56"/>
      <c r="W33" s="159"/>
      <c r="X33" s="12"/>
    </row>
    <row r="34" spans="1:24" ht="4.5" customHeight="1">
      <c r="A34" s="23"/>
      <c r="B34" s="27"/>
      <c r="C34" s="283"/>
      <c r="D34" s="26"/>
      <c r="E34" s="26"/>
      <c r="F34" s="28"/>
      <c r="G34" s="28"/>
      <c r="H34" s="28"/>
      <c r="I34" s="28"/>
      <c r="J34" s="28"/>
      <c r="K34" s="28"/>
      <c r="L34" s="28"/>
      <c r="M34" s="28"/>
      <c r="N34" s="145"/>
      <c r="O34" s="146"/>
      <c r="P34" s="147"/>
      <c r="Q34" s="255"/>
      <c r="R34" s="253"/>
      <c r="S34" s="173"/>
      <c r="T34" s="55"/>
      <c r="U34" s="99"/>
      <c r="V34" s="56"/>
      <c r="W34" s="159"/>
      <c r="X34" s="12"/>
    </row>
    <row r="35" spans="1:24" ht="4.5" customHeight="1">
      <c r="A35" s="23"/>
      <c r="B35" s="27"/>
      <c r="C35" s="26"/>
      <c r="D35" s="26"/>
      <c r="E35" s="26"/>
      <c r="F35" s="23"/>
      <c r="G35" s="23"/>
      <c r="H35" s="23"/>
      <c r="I35" s="23"/>
      <c r="J35" s="23"/>
      <c r="K35" s="23"/>
      <c r="L35" s="23"/>
      <c r="M35" s="23"/>
      <c r="N35" s="53"/>
      <c r="O35" s="45"/>
      <c r="P35" s="54"/>
      <c r="Q35" s="55"/>
      <c r="R35" s="256"/>
      <c r="S35" s="176"/>
      <c r="T35" s="177"/>
      <c r="U35" s="178"/>
      <c r="V35" s="179"/>
      <c r="W35" s="160"/>
      <c r="X35" s="12"/>
    </row>
    <row r="36" spans="1:24" ht="18" customHeight="1">
      <c r="A36" s="23"/>
      <c r="B36" s="51"/>
      <c r="C36" s="52" t="s">
        <v>22</v>
      </c>
      <c r="D36" s="52"/>
      <c r="E36" s="52"/>
      <c r="F36" s="56"/>
      <c r="G36" s="56"/>
      <c r="H36" s="56"/>
      <c r="I36" s="56"/>
      <c r="J36" s="56"/>
      <c r="K36" s="56"/>
      <c r="L36" s="56"/>
      <c r="M36" s="56"/>
      <c r="N36" s="57">
        <v>299</v>
      </c>
      <c r="O36" s="44"/>
      <c r="P36" s="58"/>
      <c r="Q36" s="59"/>
      <c r="R36" s="257" t="s">
        <v>8</v>
      </c>
      <c r="S36" s="242">
        <f>S17-S33</f>
        <v>0</v>
      </c>
      <c r="T36" s="55"/>
      <c r="U36" s="67"/>
      <c r="V36" s="180"/>
      <c r="W36" s="161"/>
      <c r="X36" s="12"/>
    </row>
    <row r="37" spans="1:24" ht="5.25" customHeight="1" thickBot="1">
      <c r="A37" s="23"/>
      <c r="B37" s="164"/>
      <c r="C37" s="165"/>
      <c r="D37" s="165"/>
      <c r="E37" s="165"/>
      <c r="F37" s="152"/>
      <c r="G37" s="152"/>
      <c r="H37" s="152"/>
      <c r="I37" s="152"/>
      <c r="J37" s="152"/>
      <c r="K37" s="152"/>
      <c r="L37" s="152"/>
      <c r="M37" s="152"/>
      <c r="N37" s="166"/>
      <c r="O37" s="167"/>
      <c r="P37" s="168"/>
      <c r="Q37" s="169"/>
      <c r="R37" s="258"/>
      <c r="S37" s="170"/>
      <c r="T37" s="170"/>
      <c r="U37" s="171"/>
      <c r="V37" s="172"/>
      <c r="W37" s="161"/>
      <c r="X37" s="12"/>
    </row>
    <row r="38" spans="1:24" ht="15" customHeight="1" thickBot="1">
      <c r="A38" s="23"/>
      <c r="B38" s="71" t="s">
        <v>2</v>
      </c>
      <c r="C38" s="39" t="s">
        <v>3</v>
      </c>
      <c r="D38" s="39"/>
      <c r="E38" s="39"/>
      <c r="F38" s="72"/>
      <c r="G38" s="72"/>
      <c r="H38" s="72"/>
      <c r="I38" s="72"/>
      <c r="J38" s="73">
        <f>IF(Opt_Kontrolle,IF(ABS(S36-N39)&gt;=1,N39-S36,0),0)</f>
        <v>0</v>
      </c>
      <c r="K38" s="72"/>
      <c r="L38" s="299">
        <f>IF(J38&lt;&gt;0,"Umsatzdifferenz  "&amp;TEXT(S36-N39,"#'##0.00"),"")</f>
      </c>
      <c r="M38" s="300"/>
      <c r="N38" s="300"/>
      <c r="O38" s="300"/>
      <c r="P38" s="300"/>
      <c r="Q38" s="300"/>
      <c r="R38" s="181"/>
      <c r="S38" s="182"/>
      <c r="T38" s="182"/>
      <c r="U38" s="183"/>
      <c r="V38" s="172"/>
      <c r="W38" s="158"/>
      <c r="X38" s="12"/>
    </row>
    <row r="39" spans="1:24" ht="21" customHeight="1">
      <c r="A39" s="23"/>
      <c r="B39" s="51"/>
      <c r="C39" s="74" t="s">
        <v>36</v>
      </c>
      <c r="D39" s="74"/>
      <c r="E39" s="192"/>
      <c r="F39" s="191"/>
      <c r="G39" s="184" t="s">
        <v>35</v>
      </c>
      <c r="H39" s="184"/>
      <c r="I39" s="247"/>
      <c r="J39" s="184" t="s">
        <v>37</v>
      </c>
      <c r="K39" s="186"/>
      <c r="L39" s="186"/>
      <c r="M39" s="186"/>
      <c r="N39" s="236">
        <f>G40+G42+IF(ISNUMBER(E_340d),E_340d,0)+P40+P42+IF(ISNUMBER(E_340a),E_340a,0)</f>
        <v>0</v>
      </c>
      <c r="O39" s="187"/>
      <c r="P39" s="184" t="s">
        <v>40</v>
      </c>
      <c r="Q39" s="188"/>
      <c r="R39" s="44"/>
      <c r="S39" s="174" t="s">
        <v>41</v>
      </c>
      <c r="T39" s="175"/>
      <c r="U39" s="65"/>
      <c r="V39" s="56"/>
      <c r="W39" s="158"/>
      <c r="X39" s="12"/>
    </row>
    <row r="40" spans="1:24" ht="18" customHeight="1">
      <c r="A40" s="23"/>
      <c r="B40" s="51"/>
      <c r="C40" s="75" t="s">
        <v>49</v>
      </c>
      <c r="D40" s="75"/>
      <c r="E40" s="193"/>
      <c r="F40" s="57">
        <v>321</v>
      </c>
      <c r="G40" s="241"/>
      <c r="H40" s="76"/>
      <c r="I40" s="248" t="s">
        <v>4</v>
      </c>
      <c r="J40" s="243">
        <f>IF(OptRund,ROUND(G40/IF(Opt_netto=1,1,1+L40)*L40/5,2)*5,ROUND(G40*L40,2))</f>
        <v>0</v>
      </c>
      <c r="K40" s="80"/>
      <c r="L40" s="244">
        <v>0.08</v>
      </c>
      <c r="M40" s="76"/>
      <c r="N40" s="136">
        <v>300</v>
      </c>
      <c r="O40" s="48"/>
      <c r="P40" s="241"/>
      <c r="Q40" s="139"/>
      <c r="R40" s="253" t="s">
        <v>4</v>
      </c>
      <c r="S40" s="243">
        <f>IF(OptRund,ROUND(P40/IF(Opt_netto=1,1,1+U40)*U40/5,2)*5,ROUND(P40*U40,2))</f>
        <v>0</v>
      </c>
      <c r="T40" s="80"/>
      <c r="U40" s="244">
        <v>0.076</v>
      </c>
      <c r="V40" s="56"/>
      <c r="W40" s="162"/>
      <c r="X40" s="12"/>
    </row>
    <row r="41" spans="1:24" ht="5.25" customHeight="1">
      <c r="A41" s="23"/>
      <c r="B41" s="51"/>
      <c r="C41" s="75"/>
      <c r="D41" s="75"/>
      <c r="E41" s="193"/>
      <c r="F41" s="57"/>
      <c r="G41" s="76"/>
      <c r="H41" s="76"/>
      <c r="I41" s="249"/>
      <c r="J41" s="76"/>
      <c r="K41" s="76"/>
      <c r="L41" s="76"/>
      <c r="M41" s="76"/>
      <c r="N41" s="136"/>
      <c r="O41" s="48"/>
      <c r="P41" s="82"/>
      <c r="Q41" s="139"/>
      <c r="R41" s="253"/>
      <c r="S41" s="82"/>
      <c r="T41" s="82"/>
      <c r="U41" s="85"/>
      <c r="V41" s="56"/>
      <c r="W41" s="163"/>
      <c r="X41" s="12"/>
    </row>
    <row r="42" spans="1:24" ht="18" customHeight="1">
      <c r="A42" s="23"/>
      <c r="B42" s="51"/>
      <c r="C42" s="75" t="s">
        <v>50</v>
      </c>
      <c r="D42" s="75"/>
      <c r="E42" s="193"/>
      <c r="F42" s="57">
        <v>331</v>
      </c>
      <c r="G42" s="241"/>
      <c r="H42" s="76"/>
      <c r="I42" s="248" t="s">
        <v>4</v>
      </c>
      <c r="J42" s="243">
        <f>IF(OptRund,ROUND(G42/IF(Opt_netto=1,1,1+L42)*L42/5,2)*5,ROUND(G42*L42,2))</f>
        <v>0</v>
      </c>
      <c r="K42" s="80"/>
      <c r="L42" s="244">
        <v>0.025</v>
      </c>
      <c r="M42" s="76"/>
      <c r="N42" s="136">
        <v>310</v>
      </c>
      <c r="O42" s="48"/>
      <c r="P42" s="241"/>
      <c r="Q42" s="139"/>
      <c r="R42" s="253" t="s">
        <v>4</v>
      </c>
      <c r="S42" s="243">
        <f>IF(OptRund,ROUND(P42/IF(Opt_netto=1,1,1+U42)*U42/5,2)*5,ROUND(P42*U42,2))</f>
        <v>0</v>
      </c>
      <c r="T42" s="80"/>
      <c r="U42" s="244">
        <v>0.024</v>
      </c>
      <c r="V42" s="56"/>
      <c r="W42" s="162"/>
      <c r="X42" s="12"/>
    </row>
    <row r="43" spans="1:24" ht="5.25" customHeight="1">
      <c r="A43" s="23"/>
      <c r="B43" s="51"/>
      <c r="C43" s="75"/>
      <c r="D43" s="75"/>
      <c r="E43" s="193"/>
      <c r="F43" s="57"/>
      <c r="G43" s="77"/>
      <c r="H43" s="77"/>
      <c r="I43" s="250"/>
      <c r="J43" s="77"/>
      <c r="K43" s="77"/>
      <c r="L43" s="77"/>
      <c r="M43" s="77"/>
      <c r="N43" s="136"/>
      <c r="O43" s="48"/>
      <c r="P43" s="82"/>
      <c r="Q43" s="139"/>
      <c r="R43" s="253"/>
      <c r="S43" s="82"/>
      <c r="T43" s="82"/>
      <c r="U43" s="86"/>
      <c r="V43" s="56"/>
      <c r="W43" s="160"/>
      <c r="X43" s="12"/>
    </row>
    <row r="44" spans="1:24" ht="18" customHeight="1">
      <c r="A44" s="23"/>
      <c r="B44" s="51"/>
      <c r="C44" s="75" t="str">
        <f>IF(Saldosteuer=1,"Beherbergung","")</f>
        <v>Beherbergung</v>
      </c>
      <c r="D44" s="75"/>
      <c r="E44" s="193"/>
      <c r="F44" s="57">
        <v>341</v>
      </c>
      <c r="G44" s="277"/>
      <c r="H44" s="76"/>
      <c r="I44" s="248" t="s">
        <v>4</v>
      </c>
      <c r="J44" s="243">
        <f>H43</f>
        <v>0</v>
      </c>
      <c r="K44" s="80"/>
      <c r="L44" s="244">
        <v>0.038</v>
      </c>
      <c r="M44" s="76"/>
      <c r="N44" s="136">
        <v>340</v>
      </c>
      <c r="O44" s="48"/>
      <c r="P44" s="277"/>
      <c r="Q44" s="139"/>
      <c r="R44" s="253" t="s">
        <v>4</v>
      </c>
      <c r="S44" s="243">
        <f>Q43</f>
        <v>0</v>
      </c>
      <c r="T44" s="80"/>
      <c r="U44" s="244">
        <v>0.036</v>
      </c>
      <c r="V44" s="56"/>
      <c r="W44" s="160"/>
      <c r="X44" s="12"/>
    </row>
    <row r="45" spans="1:24" ht="5.25" customHeight="1" thickBot="1">
      <c r="A45" s="23"/>
      <c r="B45" s="51"/>
      <c r="C45" s="194"/>
      <c r="D45" s="194"/>
      <c r="E45" s="195"/>
      <c r="F45" s="57"/>
      <c r="G45" s="78"/>
      <c r="H45" s="78"/>
      <c r="I45" s="251"/>
      <c r="J45" s="79">
        <f>IF(ISNUMBER(E_340d),IF(OptRund,ROUND(G44/IF(Opt_netto=1,1,1+L44)*L44/5,2)*5,ROUND(G44*L44,2)),0)</f>
        <v>0</v>
      </c>
      <c r="K45" s="78"/>
      <c r="L45" s="78"/>
      <c r="M45" s="78"/>
      <c r="N45" s="136"/>
      <c r="O45" s="48"/>
      <c r="P45" s="82"/>
      <c r="Q45" s="139"/>
      <c r="R45" s="253"/>
      <c r="S45" s="79">
        <f>IF(ISNUMBER(E_340a),IF(OptRund,ROUND(P44/IF(Opt_netto=1,1,1+U44)*U44/5,2)*5,ROUND(P44*U44,2)),0)</f>
        <v>0</v>
      </c>
      <c r="T45" s="82"/>
      <c r="U45" s="66"/>
      <c r="V45" s="56"/>
      <c r="W45" s="160"/>
      <c r="X45" s="12"/>
    </row>
    <row r="46" spans="1:24" ht="18" customHeight="1">
      <c r="A46" s="23"/>
      <c r="B46" s="51"/>
      <c r="C46" s="196" t="s">
        <v>23</v>
      </c>
      <c r="D46" s="196"/>
      <c r="E46" s="197"/>
      <c r="F46" s="57">
        <v>381</v>
      </c>
      <c r="G46" s="241"/>
      <c r="H46" s="76"/>
      <c r="I46" s="248" t="s">
        <v>4</v>
      </c>
      <c r="J46" s="243">
        <f>IF(ISNUMBER(G46),IF(OptRund,ROUND(G46/IF(Opt_netto=1,1,1+L40)*L40/5,2)*5,ROUND(G46/IF(Opt_netto=1,1,1+L40)*L40,2)),0)</f>
        <v>0</v>
      </c>
      <c r="K46" s="81"/>
      <c r="L46" s="81"/>
      <c r="M46" s="81"/>
      <c r="N46" s="136">
        <v>380</v>
      </c>
      <c r="O46" s="47"/>
      <c r="P46" s="241"/>
      <c r="Q46" s="139"/>
      <c r="R46" s="253" t="s">
        <v>4</v>
      </c>
      <c r="S46" s="243">
        <f>IF(ISNUMBER(P46),IF(OptRund,ROUND(P46/IF(Opt_netto=1,1,1+U40)*U40/5,2)*5,ROUND(P46/IF(Opt_netto=1,1,1+U40)*U40,2)),0)</f>
        <v>0</v>
      </c>
      <c r="T46" s="56"/>
      <c r="U46" s="87">
        <f>IF(ISNUMBER(P44),IF(OptRund=2,ROUND(P44*F44/5,2)*5,ROUND(P44*F44,2)),0)</f>
        <v>0</v>
      </c>
      <c r="V46" s="56"/>
      <c r="W46" s="158"/>
      <c r="X46" s="12"/>
    </row>
    <row r="47" spans="1:24" ht="4.5" customHeight="1" thickBot="1">
      <c r="A47" s="23"/>
      <c r="B47" s="51"/>
      <c r="C47" s="189"/>
      <c r="D47" s="189"/>
      <c r="E47" s="198"/>
      <c r="F47" s="189"/>
      <c r="G47" s="189"/>
      <c r="H47" s="189"/>
      <c r="I47" s="252"/>
      <c r="J47" s="189"/>
      <c r="K47" s="189"/>
      <c r="L47" s="189"/>
      <c r="M47" s="189"/>
      <c r="N47" s="237"/>
      <c r="O47" s="167"/>
      <c r="P47" s="238"/>
      <c r="Q47" s="190"/>
      <c r="R47" s="60"/>
      <c r="S47" s="56"/>
      <c r="T47" s="56"/>
      <c r="U47" s="65"/>
      <c r="V47" s="56"/>
      <c r="W47" s="158"/>
      <c r="X47" s="12"/>
    </row>
    <row r="48" spans="1:24" ht="4.5" customHeight="1">
      <c r="A48" s="23"/>
      <c r="B48" s="5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199"/>
      <c r="O48" s="187"/>
      <c r="P48" s="200"/>
      <c r="Q48" s="185"/>
      <c r="R48" s="259"/>
      <c r="S48" s="202"/>
      <c r="T48" s="202"/>
      <c r="U48" s="203"/>
      <c r="V48" s="179"/>
      <c r="W48" s="158"/>
      <c r="X48" s="12"/>
    </row>
    <row r="49" spans="1:24" ht="18" customHeight="1">
      <c r="A49" s="23"/>
      <c r="B49" s="51"/>
      <c r="C49" s="311" t="s">
        <v>24</v>
      </c>
      <c r="D49" s="311"/>
      <c r="E49" s="311"/>
      <c r="F49" s="312"/>
      <c r="G49" s="312"/>
      <c r="H49" s="312"/>
      <c r="I49" s="312"/>
      <c r="J49" s="312"/>
      <c r="K49" s="312"/>
      <c r="L49" s="312"/>
      <c r="M49" s="33"/>
      <c r="N49" s="136"/>
      <c r="O49" s="47"/>
      <c r="P49" s="319" t="s">
        <v>25</v>
      </c>
      <c r="Q49" s="83"/>
      <c r="R49" s="263" t="s">
        <v>8</v>
      </c>
      <c r="S49" s="243">
        <f>S40+S42+IF(ISNUMBER(S44),S44,0)+S46+J40+J42+IF(ISNUMBER(J44),J44,0)+J46</f>
        <v>0</v>
      </c>
      <c r="T49" s="80"/>
      <c r="U49" s="65">
        <v>399</v>
      </c>
      <c r="V49" s="180"/>
      <c r="W49" s="162"/>
      <c r="X49" s="12"/>
    </row>
    <row r="50" spans="1:24" ht="4.5" customHeight="1" thickBot="1">
      <c r="A50" s="23"/>
      <c r="B50" s="51"/>
      <c r="C50" s="313"/>
      <c r="D50" s="313"/>
      <c r="E50" s="313"/>
      <c r="F50" s="312"/>
      <c r="G50" s="312"/>
      <c r="H50" s="312"/>
      <c r="I50" s="312"/>
      <c r="J50" s="312"/>
      <c r="K50" s="312"/>
      <c r="L50" s="312"/>
      <c r="M50" s="33"/>
      <c r="N50" s="141"/>
      <c r="O50" s="44"/>
      <c r="P50" s="320"/>
      <c r="Q50" s="84"/>
      <c r="R50" s="204"/>
      <c r="S50" s="152"/>
      <c r="T50" s="152"/>
      <c r="U50" s="183"/>
      <c r="V50" s="172"/>
      <c r="W50" s="158"/>
      <c r="X50" s="12"/>
    </row>
    <row r="51" spans="1:24" ht="11.25" customHeight="1" hidden="1">
      <c r="A51" s="23"/>
      <c r="B51" s="51"/>
      <c r="C51" s="325" t="s">
        <v>46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7"/>
      <c r="N51" s="141"/>
      <c r="O51" s="44"/>
      <c r="P51" s="320"/>
      <c r="Q51" s="84"/>
      <c r="R51" s="268"/>
      <c r="S51" s="56"/>
      <c r="T51" s="56"/>
      <c r="U51" s="65"/>
      <c r="V51" s="56"/>
      <c r="W51" s="158"/>
      <c r="X51" s="12"/>
    </row>
    <row r="52" spans="1:24" ht="4.5" customHeight="1">
      <c r="A52" s="23"/>
      <c r="B52" s="51"/>
      <c r="C52" s="88"/>
      <c r="D52" s="88"/>
      <c r="E52" s="88"/>
      <c r="F52" s="81"/>
      <c r="G52" s="81"/>
      <c r="H52" s="81"/>
      <c r="I52" s="81"/>
      <c r="J52" s="81"/>
      <c r="K52" s="81"/>
      <c r="L52" s="81"/>
      <c r="M52" s="81"/>
      <c r="N52" s="141"/>
      <c r="O52" s="44"/>
      <c r="P52" s="320"/>
      <c r="Q52" s="143"/>
      <c r="R52" s="44"/>
      <c r="S52" s="56"/>
      <c r="T52" s="56"/>
      <c r="U52" s="65"/>
      <c r="V52" s="56"/>
      <c r="W52" s="158"/>
      <c r="X52" s="12"/>
    </row>
    <row r="53" spans="1:24" ht="18" customHeight="1">
      <c r="A53" s="23"/>
      <c r="B53" s="51"/>
      <c r="C53" s="282" t="str">
        <f>IF(Opt_effektiv=1,"Vorsteuer auf Material und Dienstleistungsaufwand","Steueranrechnung gemäss Formular-Nr. 1050")</f>
        <v>Vorsteuer auf Material und Dienstleistungsaufwand</v>
      </c>
      <c r="D53" s="282"/>
      <c r="E53" s="282"/>
      <c r="F53" s="283"/>
      <c r="G53" s="283"/>
      <c r="H53" s="283"/>
      <c r="I53" s="283"/>
      <c r="J53" s="283"/>
      <c r="K53" s="283"/>
      <c r="L53" s="283"/>
      <c r="M53" s="81"/>
      <c r="N53" s="136">
        <v>400</v>
      </c>
      <c r="O53" s="44"/>
      <c r="P53" s="245"/>
      <c r="Q53" s="143"/>
      <c r="R53" s="47"/>
      <c r="S53" s="56"/>
      <c r="T53" s="80"/>
      <c r="U53" s="66"/>
      <c r="V53" s="56"/>
      <c r="W53" s="160"/>
      <c r="X53" s="12"/>
    </row>
    <row r="54" spans="1:24" ht="5.25" customHeight="1">
      <c r="A54" s="23"/>
      <c r="B54" s="51"/>
      <c r="C54" s="89"/>
      <c r="D54" s="89"/>
      <c r="E54" s="89"/>
      <c r="F54" s="90"/>
      <c r="G54" s="90"/>
      <c r="H54" s="90"/>
      <c r="I54" s="90"/>
      <c r="J54" s="90"/>
      <c r="K54" s="90"/>
      <c r="L54" s="90"/>
      <c r="M54" s="81"/>
      <c r="N54" s="136"/>
      <c r="O54" s="44"/>
      <c r="P54" s="97"/>
      <c r="Q54" s="143"/>
      <c r="R54" s="44"/>
      <c r="S54" s="56"/>
      <c r="T54" s="56"/>
      <c r="U54" s="65"/>
      <c r="V54" s="56"/>
      <c r="W54" s="158"/>
      <c r="X54" s="12"/>
    </row>
    <row r="55" spans="1:24" ht="18" customHeight="1">
      <c r="A55" s="23"/>
      <c r="B55" s="51"/>
      <c r="C55" s="282" t="str">
        <f>IF(Opt_effektiv=1,"Vorsteuer auf Investitionen und übrigem Betriebsaufwand","Steueranrechnung gemäss Formular-Nr. 1055")</f>
        <v>Vorsteuer auf Investitionen und übrigem Betriebsaufwand</v>
      </c>
      <c r="D55" s="282"/>
      <c r="E55" s="282"/>
      <c r="F55" s="282"/>
      <c r="G55" s="282"/>
      <c r="H55" s="282"/>
      <c r="I55" s="282"/>
      <c r="J55" s="282"/>
      <c r="K55" s="282"/>
      <c r="L55" s="282"/>
      <c r="M55" s="81"/>
      <c r="N55" s="136">
        <v>405</v>
      </c>
      <c r="O55" s="253" t="s">
        <v>4</v>
      </c>
      <c r="P55" s="245"/>
      <c r="Q55" s="139"/>
      <c r="R55" s="44"/>
      <c r="S55" s="56"/>
      <c r="T55" s="56"/>
      <c r="U55" s="65"/>
      <c r="V55" s="56"/>
      <c r="W55" s="158"/>
      <c r="X55" s="12"/>
    </row>
    <row r="56" spans="1:24" ht="5.25" customHeight="1">
      <c r="A56" s="23"/>
      <c r="B56" s="51"/>
      <c r="C56" s="90"/>
      <c r="D56" s="90"/>
      <c r="E56" s="90"/>
      <c r="F56" s="91"/>
      <c r="G56" s="91"/>
      <c r="H56" s="91"/>
      <c r="I56" s="91"/>
      <c r="J56" s="91"/>
      <c r="K56" s="91"/>
      <c r="L56" s="91"/>
      <c r="M56" s="92"/>
      <c r="N56" s="136"/>
      <c r="O56" s="253"/>
      <c r="P56" s="97"/>
      <c r="Q56" s="139"/>
      <c r="R56" s="48"/>
      <c r="S56" s="82"/>
      <c r="T56" s="82"/>
      <c r="U56" s="66"/>
      <c r="V56" s="56"/>
      <c r="W56" s="160"/>
      <c r="X56" s="12"/>
    </row>
    <row r="57" spans="1:24" ht="18" customHeight="1">
      <c r="A57" s="23"/>
      <c r="B57" s="51"/>
      <c r="C57" s="282" t="str">
        <f>IF(Opt_effektiv=1,"Einlageentsteuerung (Art. 32, bitte detaillierte Aufstellung beilegen)","")</f>
        <v>Einlageentsteuerung (Art. 32, bitte detaillierte Aufstellung beilegen)</v>
      </c>
      <c r="D57" s="282"/>
      <c r="E57" s="282"/>
      <c r="F57" s="283"/>
      <c r="G57" s="283"/>
      <c r="H57" s="283"/>
      <c r="I57" s="283"/>
      <c r="J57" s="283"/>
      <c r="K57" s="283"/>
      <c r="L57" s="283"/>
      <c r="M57" s="81"/>
      <c r="N57" s="136">
        <v>410</v>
      </c>
      <c r="O57" s="253" t="s">
        <v>4</v>
      </c>
      <c r="P57" s="245"/>
      <c r="Q57" s="206"/>
      <c r="R57" s="44"/>
      <c r="S57" s="56"/>
      <c r="T57" s="56"/>
      <c r="U57" s="65"/>
      <c r="V57" s="56"/>
      <c r="W57" s="158"/>
      <c r="X57" s="12"/>
    </row>
    <row r="58" spans="1:24" ht="5.25" customHeight="1">
      <c r="A58" s="23"/>
      <c r="B58" s="51"/>
      <c r="C58" s="90"/>
      <c r="D58" s="90"/>
      <c r="E58" s="90"/>
      <c r="F58" s="91"/>
      <c r="G58" s="91"/>
      <c r="H58" s="91"/>
      <c r="I58" s="91"/>
      <c r="J58" s="91"/>
      <c r="K58" s="91"/>
      <c r="L58" s="91"/>
      <c r="M58" s="92"/>
      <c r="N58" s="136"/>
      <c r="O58" s="253"/>
      <c r="P58" s="97"/>
      <c r="Q58" s="139"/>
      <c r="R58" s="48"/>
      <c r="S58" s="82"/>
      <c r="T58" s="82"/>
      <c r="U58" s="66"/>
      <c r="V58" s="56"/>
      <c r="W58" s="160"/>
      <c r="X58" s="12"/>
    </row>
    <row r="59" spans="1:24" ht="18" customHeight="1">
      <c r="A59" s="23"/>
      <c r="B59" s="51"/>
      <c r="C59" s="282" t="str">
        <f>IF(Opt_effektiv=1,"Vorsteuerkorrekturen: gemischte Verwendung (Art. 30), Eigenverbrauch (Art. 31)","")</f>
        <v>Vorsteuerkorrekturen: gemischte Verwendung (Art. 30), Eigenverbrauch (Art. 31)</v>
      </c>
      <c r="D59" s="282"/>
      <c r="E59" s="282"/>
      <c r="F59" s="283"/>
      <c r="G59" s="283"/>
      <c r="H59" s="283"/>
      <c r="I59" s="283"/>
      <c r="J59" s="283"/>
      <c r="K59" s="283"/>
      <c r="L59" s="283"/>
      <c r="M59" s="81"/>
      <c r="N59" s="141">
        <v>415</v>
      </c>
      <c r="O59" s="260" t="s">
        <v>5</v>
      </c>
      <c r="P59" s="245"/>
      <c r="Q59" s="206"/>
      <c r="R59" s="205"/>
      <c r="S59" s="42" t="s">
        <v>26</v>
      </c>
      <c r="T59" s="42"/>
      <c r="U59" s="65"/>
      <c r="V59" s="56"/>
      <c r="W59" s="158"/>
      <c r="X59" s="12"/>
    </row>
    <row r="60" spans="1:24" ht="5.25" customHeight="1">
      <c r="A60" s="23"/>
      <c r="B60" s="51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81"/>
      <c r="N60" s="136"/>
      <c r="O60" s="253"/>
      <c r="P60" s="97"/>
      <c r="Q60" s="139"/>
      <c r="R60" s="48"/>
      <c r="S60" s="82"/>
      <c r="T60" s="82"/>
      <c r="U60" s="66"/>
      <c r="V60" s="56"/>
      <c r="W60" s="160"/>
      <c r="X60" s="12"/>
    </row>
    <row r="61" spans="1:24" ht="18" customHeight="1">
      <c r="A61" s="23"/>
      <c r="B61" s="51"/>
      <c r="C61" s="282" t="str">
        <f>IF(Opt_effektiv=1,"Vorsteuerkürzungen: Nicht Entgelte wie Subventionen, Kurtaxen usw. (Art. 33 Abs. 2)","")</f>
        <v>Vorsteuerkürzungen: Nicht Entgelte wie Subventionen, Kurtaxen usw. (Art. 33 Abs. 2)</v>
      </c>
      <c r="D61" s="282"/>
      <c r="E61" s="282"/>
      <c r="F61" s="308"/>
      <c r="G61" s="283"/>
      <c r="H61" s="283"/>
      <c r="I61" s="283"/>
      <c r="J61" s="283"/>
      <c r="K61" s="283"/>
      <c r="L61" s="283"/>
      <c r="M61" s="81"/>
      <c r="N61" s="136">
        <v>420</v>
      </c>
      <c r="O61" s="260" t="s">
        <v>5</v>
      </c>
      <c r="P61" s="245"/>
      <c r="Q61" s="138" t="s">
        <v>8</v>
      </c>
      <c r="R61" s="260" t="s">
        <v>10</v>
      </c>
      <c r="S61" s="243">
        <f>+P53+P55+IF(ISNUMBER(P57),P57,0)-IF(ISNUMBER(P59),P59,0)-IF(ISNUMBER(P61),P61,0)</f>
        <v>0</v>
      </c>
      <c r="T61" s="65"/>
      <c r="U61" s="65">
        <v>479</v>
      </c>
      <c r="V61" s="56"/>
      <c r="W61" s="159"/>
      <c r="X61" s="12"/>
    </row>
    <row r="62" spans="1:24" ht="4.5" customHeight="1" thickBot="1">
      <c r="A62" s="23"/>
      <c r="B62" s="51"/>
      <c r="C62" s="283"/>
      <c r="D62" s="283"/>
      <c r="E62" s="283"/>
      <c r="F62" s="308"/>
      <c r="G62" s="283"/>
      <c r="H62" s="283"/>
      <c r="I62" s="283"/>
      <c r="J62" s="283"/>
      <c r="K62" s="283"/>
      <c r="L62" s="283"/>
      <c r="M62" s="81"/>
      <c r="N62" s="145"/>
      <c r="O62" s="201"/>
      <c r="P62" s="239"/>
      <c r="Q62" s="148"/>
      <c r="R62" s="47"/>
      <c r="S62" s="83"/>
      <c r="T62" s="83"/>
      <c r="U62" s="99"/>
      <c r="V62" s="56"/>
      <c r="W62" s="159"/>
      <c r="X62" s="12"/>
    </row>
    <row r="63" spans="1:24" ht="4.5" customHeight="1">
      <c r="A63" s="23"/>
      <c r="B63" s="51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  <c r="O63" s="44"/>
      <c r="P63" s="56"/>
      <c r="Q63" s="84"/>
      <c r="R63" s="209"/>
      <c r="S63" s="210"/>
      <c r="T63" s="210"/>
      <c r="U63" s="211"/>
      <c r="V63" s="212"/>
      <c r="W63" s="65"/>
      <c r="X63" s="12"/>
    </row>
    <row r="64" spans="1:24" ht="18" customHeight="1">
      <c r="A64" s="23"/>
      <c r="B64" s="51"/>
      <c r="C64" s="52" t="s">
        <v>13</v>
      </c>
      <c r="D64" s="52"/>
      <c r="E64" s="52"/>
      <c r="F64" s="56"/>
      <c r="G64" s="56"/>
      <c r="H64" s="56"/>
      <c r="I64" s="56"/>
      <c r="J64" s="56"/>
      <c r="K64" s="56"/>
      <c r="L64" s="56"/>
      <c r="M64" s="56"/>
      <c r="N64" s="57">
        <v>500</v>
      </c>
      <c r="O64" s="45"/>
      <c r="P64" s="98"/>
      <c r="Q64" s="83"/>
      <c r="R64" s="263" t="s">
        <v>8</v>
      </c>
      <c r="S64" s="246" t="str">
        <f>IF(S67&gt;=0,IF(S67&gt;0,S67,"0.00"),"")</f>
        <v>0.00</v>
      </c>
      <c r="T64" s="101"/>
      <c r="U64" s="101"/>
      <c r="V64" s="180"/>
      <c r="W64" s="101"/>
      <c r="X64" s="12"/>
    </row>
    <row r="65" spans="1:24" ht="4.5" customHeight="1" thickBot="1">
      <c r="A65" s="23"/>
      <c r="B65" s="51"/>
      <c r="C65" s="95"/>
      <c r="D65" s="95"/>
      <c r="E65" s="95"/>
      <c r="F65" s="56"/>
      <c r="G65" s="56"/>
      <c r="H65" s="56"/>
      <c r="I65" s="56"/>
      <c r="J65" s="56"/>
      <c r="K65" s="56"/>
      <c r="L65" s="56"/>
      <c r="M65" s="56"/>
      <c r="N65" s="94"/>
      <c r="O65" s="45"/>
      <c r="P65" s="98"/>
      <c r="Q65" s="83"/>
      <c r="R65" s="213"/>
      <c r="S65" s="214"/>
      <c r="T65" s="214"/>
      <c r="U65" s="215"/>
      <c r="V65" s="172"/>
      <c r="W65" s="207"/>
      <c r="X65" s="12"/>
    </row>
    <row r="66" spans="1:24" ht="4.5" customHeight="1">
      <c r="A66" s="23"/>
      <c r="B66" s="51"/>
      <c r="C66" s="95"/>
      <c r="D66" s="95"/>
      <c r="E66" s="95"/>
      <c r="F66" s="56"/>
      <c r="G66" s="56"/>
      <c r="H66" s="56"/>
      <c r="I66" s="56"/>
      <c r="J66" s="56"/>
      <c r="K66" s="56"/>
      <c r="L66" s="56"/>
      <c r="M66" s="56"/>
      <c r="N66" s="216"/>
      <c r="O66" s="217"/>
      <c r="P66" s="210"/>
      <c r="Q66" s="218"/>
      <c r="R66" s="56"/>
      <c r="S66" s="208">
        <f>S53-S61+IF(ISNUMBER(#REF!),#REF!,0)-IF(ISNUMBER(#REF!),#REF!,0)</f>
        <v>0</v>
      </c>
      <c r="T66" s="208"/>
      <c r="U66" s="102"/>
      <c r="V66" s="235"/>
      <c r="W66" s="102"/>
      <c r="X66" s="12"/>
    </row>
    <row r="67" spans="1:24" ht="18" customHeight="1">
      <c r="A67" s="23"/>
      <c r="B67" s="51"/>
      <c r="C67" s="52" t="s">
        <v>34</v>
      </c>
      <c r="D67" s="52"/>
      <c r="E67" s="52"/>
      <c r="F67" s="56"/>
      <c r="G67" s="56"/>
      <c r="H67" s="56"/>
      <c r="I67" s="56"/>
      <c r="J67" s="56"/>
      <c r="K67" s="56"/>
      <c r="L67" s="56"/>
      <c r="M67" s="56"/>
      <c r="N67" s="219">
        <v>510</v>
      </c>
      <c r="O67" s="260" t="s">
        <v>8</v>
      </c>
      <c r="P67" s="243">
        <f>IF(S67&lt;0,-S67,"")</f>
      </c>
      <c r="Q67" s="220"/>
      <c r="R67" s="56"/>
      <c r="S67" s="108">
        <f>S49-S61</f>
        <v>0</v>
      </c>
      <c r="T67" s="103"/>
      <c r="U67" s="102"/>
      <c r="V67" s="228"/>
      <c r="W67" s="102"/>
      <c r="X67" s="12"/>
    </row>
    <row r="68" spans="1:24" ht="4.5" customHeight="1" thickBot="1">
      <c r="A68" s="23"/>
      <c r="B68" s="164"/>
      <c r="C68" s="223"/>
      <c r="D68" s="223"/>
      <c r="E68" s="223"/>
      <c r="F68" s="224"/>
      <c r="G68" s="224"/>
      <c r="H68" s="224"/>
      <c r="I68" s="224"/>
      <c r="J68" s="224"/>
      <c r="K68" s="224"/>
      <c r="L68" s="224"/>
      <c r="M68" s="225"/>
      <c r="N68" s="221"/>
      <c r="O68" s="261"/>
      <c r="P68" s="240"/>
      <c r="Q68" s="222"/>
      <c r="R68" s="47"/>
      <c r="S68" s="83"/>
      <c r="T68" s="83"/>
      <c r="U68" s="99"/>
      <c r="V68" s="228"/>
      <c r="W68" s="99"/>
      <c r="X68" s="12"/>
    </row>
    <row r="69" spans="1:24" ht="4.5" customHeight="1">
      <c r="A69" s="23"/>
      <c r="B69" s="51"/>
      <c r="C69" s="109"/>
      <c r="D69" s="109"/>
      <c r="E69" s="109"/>
      <c r="F69" s="52"/>
      <c r="G69" s="52"/>
      <c r="H69" s="52"/>
      <c r="I69" s="52"/>
      <c r="J69" s="52"/>
      <c r="K69" s="52"/>
      <c r="L69" s="52"/>
      <c r="M69" s="52"/>
      <c r="N69" s="227"/>
      <c r="O69" s="60"/>
      <c r="P69" s="56"/>
      <c r="Q69" s="84"/>
      <c r="R69" s="44"/>
      <c r="S69" s="56"/>
      <c r="T69" s="56"/>
      <c r="U69" s="65"/>
      <c r="V69" s="228"/>
      <c r="W69" s="65"/>
      <c r="X69" s="12"/>
    </row>
    <row r="70" spans="1:24" ht="12.75">
      <c r="A70" s="269"/>
      <c r="B70" s="271" t="s">
        <v>27</v>
      </c>
      <c r="C70" s="272" t="s">
        <v>28</v>
      </c>
      <c r="D70" s="272"/>
      <c r="E70" s="272"/>
      <c r="F70" s="273"/>
      <c r="G70" s="273"/>
      <c r="H70" s="273"/>
      <c r="I70" s="273"/>
      <c r="J70" s="273"/>
      <c r="K70" s="273"/>
      <c r="L70" s="273"/>
      <c r="M70" s="33"/>
      <c r="N70" s="229"/>
      <c r="O70" s="260"/>
      <c r="P70" s="47"/>
      <c r="Q70" s="83"/>
      <c r="R70" s="47"/>
      <c r="S70" s="56"/>
      <c r="T70" s="80"/>
      <c r="U70" s="64"/>
      <c r="V70" s="228"/>
      <c r="W70" s="104"/>
      <c r="X70" s="12"/>
    </row>
    <row r="71" spans="1:24" ht="23.25" customHeight="1" hidden="1">
      <c r="A71" s="23"/>
      <c r="B71" s="270" t="s">
        <v>27</v>
      </c>
      <c r="C71" s="278" t="s">
        <v>47</v>
      </c>
      <c r="D71" s="279"/>
      <c r="E71" s="279"/>
      <c r="F71" s="279"/>
      <c r="G71" s="279"/>
      <c r="H71" s="279"/>
      <c r="I71" s="279"/>
      <c r="J71" s="279"/>
      <c r="K71" s="279"/>
      <c r="L71" s="279"/>
      <c r="M71" s="33"/>
      <c r="N71" s="229"/>
      <c r="O71" s="260"/>
      <c r="P71" s="47"/>
      <c r="Q71" s="83"/>
      <c r="R71" s="47"/>
      <c r="S71" s="56"/>
      <c r="T71" s="80"/>
      <c r="U71" s="64"/>
      <c r="V71" s="228"/>
      <c r="W71" s="104"/>
      <c r="X71" s="12"/>
    </row>
    <row r="72" spans="1:24" ht="5.25" customHeight="1">
      <c r="A72" s="23"/>
      <c r="B72" s="51"/>
      <c r="C72" s="109"/>
      <c r="D72" s="109"/>
      <c r="E72" s="109"/>
      <c r="F72" s="33"/>
      <c r="G72" s="33"/>
      <c r="H72" s="33"/>
      <c r="I72" s="33"/>
      <c r="J72" s="33"/>
      <c r="K72" s="33"/>
      <c r="L72" s="33"/>
      <c r="M72" s="33"/>
      <c r="N72" s="229"/>
      <c r="O72" s="60"/>
      <c r="P72" s="82"/>
      <c r="Q72" s="84"/>
      <c r="R72" s="44"/>
      <c r="S72" s="56"/>
      <c r="T72" s="56"/>
      <c r="U72" s="65"/>
      <c r="V72" s="228"/>
      <c r="W72" s="65"/>
      <c r="X72" s="12"/>
    </row>
    <row r="73" spans="1:24" ht="18" customHeight="1">
      <c r="A73" s="23"/>
      <c r="B73" s="51"/>
      <c r="C73" s="90" t="s">
        <v>29</v>
      </c>
      <c r="D73" s="90"/>
      <c r="E73" s="90"/>
      <c r="F73" s="110"/>
      <c r="G73" s="110"/>
      <c r="H73" s="110"/>
      <c r="I73" s="110"/>
      <c r="J73" s="110"/>
      <c r="K73" s="110"/>
      <c r="L73" s="110"/>
      <c r="M73" s="33"/>
      <c r="N73" s="230">
        <v>900</v>
      </c>
      <c r="O73" s="253" t="s">
        <v>4</v>
      </c>
      <c r="P73" s="245"/>
      <c r="Q73" s="55"/>
      <c r="R73" s="44"/>
      <c r="S73" s="56"/>
      <c r="T73" s="56"/>
      <c r="U73" s="65"/>
      <c r="V73" s="228"/>
      <c r="W73" s="65"/>
      <c r="X73" s="12"/>
    </row>
    <row r="74" spans="1:24" ht="5.25" customHeight="1">
      <c r="A74" s="23"/>
      <c r="B74" s="51"/>
      <c r="C74" s="90"/>
      <c r="D74" s="90"/>
      <c r="E74" s="90"/>
      <c r="F74" s="111"/>
      <c r="G74" s="111"/>
      <c r="H74" s="111"/>
      <c r="I74" s="111"/>
      <c r="J74" s="111"/>
      <c r="K74" s="111"/>
      <c r="L74" s="111"/>
      <c r="M74" s="96"/>
      <c r="N74" s="230"/>
      <c r="O74" s="253"/>
      <c r="P74" s="82"/>
      <c r="Q74" s="55"/>
      <c r="R74" s="48"/>
      <c r="S74" s="82"/>
      <c r="T74" s="82"/>
      <c r="U74" s="66"/>
      <c r="V74" s="228"/>
      <c r="W74" s="66"/>
      <c r="X74" s="12"/>
    </row>
    <row r="75" spans="1:24" ht="18" customHeight="1">
      <c r="A75" s="23"/>
      <c r="B75" s="51"/>
      <c r="C75" s="90" t="s">
        <v>30</v>
      </c>
      <c r="D75" s="90"/>
      <c r="E75" s="90"/>
      <c r="F75" s="110"/>
      <c r="G75" s="110"/>
      <c r="H75" s="110"/>
      <c r="I75" s="110"/>
      <c r="J75" s="110"/>
      <c r="K75" s="110"/>
      <c r="L75" s="110"/>
      <c r="M75" s="33"/>
      <c r="N75" s="230">
        <v>910</v>
      </c>
      <c r="O75" s="253" t="s">
        <v>4</v>
      </c>
      <c r="P75" s="245"/>
      <c r="Q75" s="83"/>
      <c r="R75" s="44"/>
      <c r="S75" s="56"/>
      <c r="T75" s="56"/>
      <c r="U75" s="65"/>
      <c r="V75" s="228"/>
      <c r="W75" s="65"/>
      <c r="X75" s="12"/>
    </row>
    <row r="76" spans="1:24" ht="5.25" customHeight="1">
      <c r="A76" s="23"/>
      <c r="B76" s="51"/>
      <c r="C76" s="75"/>
      <c r="D76" s="75"/>
      <c r="E76" s="75"/>
      <c r="F76" s="96"/>
      <c r="G76" s="96"/>
      <c r="H76" s="96"/>
      <c r="I76" s="96"/>
      <c r="J76" s="96"/>
      <c r="K76" s="96"/>
      <c r="L76" s="96"/>
      <c r="M76" s="96"/>
      <c r="N76" s="231"/>
      <c r="O76" s="262"/>
      <c r="P76" s="232"/>
      <c r="Q76" s="147"/>
      <c r="R76" s="150"/>
      <c r="S76" s="232"/>
      <c r="T76" s="232"/>
      <c r="U76" s="233"/>
      <c r="V76" s="234"/>
      <c r="W76" s="66"/>
      <c r="X76" s="12"/>
    </row>
    <row r="77" spans="1:24" ht="4.5" customHeight="1">
      <c r="A77" s="56"/>
      <c r="B77" s="51"/>
      <c r="C77" s="95"/>
      <c r="D77" s="95"/>
      <c r="E77" s="95"/>
      <c r="F77" s="56"/>
      <c r="G77" s="56"/>
      <c r="H77" s="56"/>
      <c r="I77" s="56"/>
      <c r="J77" s="56"/>
      <c r="K77" s="56"/>
      <c r="L77" s="56"/>
      <c r="M77" s="56"/>
      <c r="N77" s="47"/>
      <c r="O77" s="47"/>
      <c r="P77" s="100"/>
      <c r="Q77" s="226"/>
      <c r="R77" s="56"/>
      <c r="S77" s="56"/>
      <c r="T77" s="56"/>
      <c r="U77" s="102"/>
      <c r="V77" s="23"/>
      <c r="W77" s="102"/>
      <c r="X77" s="12"/>
    </row>
    <row r="78" spans="1:24" ht="15.75" customHeight="1">
      <c r="A78" s="23"/>
      <c r="B78" s="51"/>
      <c r="C78" s="112" t="s">
        <v>14</v>
      </c>
      <c r="D78" s="112"/>
      <c r="E78" s="112"/>
      <c r="F78" s="56"/>
      <c r="G78" s="56"/>
      <c r="H78" s="56"/>
      <c r="I78" s="56"/>
      <c r="J78" s="56"/>
      <c r="K78" s="56"/>
      <c r="L78" s="56"/>
      <c r="M78" s="56"/>
      <c r="N78" s="56"/>
      <c r="O78" s="84"/>
      <c r="P78" s="98"/>
      <c r="Q78" s="56"/>
      <c r="R78" s="56"/>
      <c r="S78" s="56"/>
      <c r="T78" s="56"/>
      <c r="U78" s="102"/>
      <c r="V78" s="23"/>
      <c r="W78" s="102"/>
      <c r="X78" s="12"/>
    </row>
    <row r="79" spans="1:24" s="15" customFormat="1" ht="9.75">
      <c r="A79" s="107"/>
      <c r="B79" s="105"/>
      <c r="C79" s="113" t="s">
        <v>31</v>
      </c>
      <c r="D79" s="113"/>
      <c r="E79" s="113"/>
      <c r="F79" s="106"/>
      <c r="G79" s="113" t="s">
        <v>32</v>
      </c>
      <c r="H79" s="113"/>
      <c r="I79" s="106"/>
      <c r="J79" s="106"/>
      <c r="K79" s="106"/>
      <c r="L79" s="106"/>
      <c r="M79" s="106"/>
      <c r="N79" s="113" t="s">
        <v>6</v>
      </c>
      <c r="O79" s="113"/>
      <c r="P79" s="105"/>
      <c r="Q79" s="265"/>
      <c r="R79" s="113" t="s">
        <v>7</v>
      </c>
      <c r="S79" s="105"/>
      <c r="T79" s="105"/>
      <c r="U79" s="106"/>
      <c r="V79" s="107"/>
      <c r="W79" s="106"/>
      <c r="X79" s="14"/>
    </row>
    <row r="80" spans="1:24" ht="16.5" customHeight="1">
      <c r="A80" s="23"/>
      <c r="B80" s="51"/>
      <c r="C80" s="321">
        <v>41039</v>
      </c>
      <c r="D80" s="322"/>
      <c r="E80" s="322"/>
      <c r="F80" s="33"/>
      <c r="G80" s="284" t="s">
        <v>43</v>
      </c>
      <c r="H80" s="284"/>
      <c r="I80" s="285"/>
      <c r="J80" s="285"/>
      <c r="K80" s="285"/>
      <c r="L80" s="285"/>
      <c r="M80" s="33"/>
      <c r="N80" s="284" t="s">
        <v>48</v>
      </c>
      <c r="O80" s="318"/>
      <c r="P80" s="318"/>
      <c r="Q80" s="23"/>
      <c r="R80" s="280"/>
      <c r="S80" s="281"/>
      <c r="T80" s="281"/>
      <c r="U80" s="281"/>
      <c r="V80" s="281"/>
      <c r="W80" s="33"/>
      <c r="X80" s="12"/>
    </row>
    <row r="81" spans="1:24" ht="3.75" customHeight="1">
      <c r="A81" s="23"/>
      <c r="B81" s="27"/>
      <c r="C81" s="121"/>
      <c r="D81" s="121"/>
      <c r="E81" s="121"/>
      <c r="F81" s="122"/>
      <c r="G81" s="123"/>
      <c r="H81" s="23"/>
      <c r="I81" s="122"/>
      <c r="J81" s="122"/>
      <c r="K81" s="122"/>
      <c r="L81" s="122"/>
      <c r="M81" s="122"/>
      <c r="N81" s="23"/>
      <c r="O81" s="124"/>
      <c r="P81" s="23"/>
      <c r="Q81" s="23"/>
      <c r="R81" s="124"/>
      <c r="S81" s="23"/>
      <c r="T81" s="23"/>
      <c r="U81" s="21"/>
      <c r="V81" s="23"/>
      <c r="W81" s="125"/>
      <c r="X81" s="12"/>
    </row>
    <row r="82" spans="1:24" s="17" customFormat="1" ht="12" customHeight="1">
      <c r="A82" s="114">
        <v>7</v>
      </c>
      <c r="B82" s="114"/>
      <c r="C82" s="323" t="s">
        <v>39</v>
      </c>
      <c r="D82" s="323"/>
      <c r="E82" s="323"/>
      <c r="F82" s="324"/>
      <c r="G82" s="324"/>
      <c r="H82" s="324"/>
      <c r="I82" s="324"/>
      <c r="J82" s="324"/>
      <c r="K82" s="324"/>
      <c r="L82" s="113"/>
      <c r="M82" s="113"/>
      <c r="N82" s="114"/>
      <c r="O82" s="116"/>
      <c r="P82" s="114"/>
      <c r="Q82" s="114"/>
      <c r="R82" s="116"/>
      <c r="S82" s="117" t="str">
        <f>"DM_"&amp;IF(B1=1,IF(C1=1,"0535_01","0536_01"),IF(C1=1,"0550","0551"))&amp;"/ 01.11"</f>
        <v>DM_0535_01/ 01.11</v>
      </c>
      <c r="T82" s="114"/>
      <c r="U82" s="116"/>
      <c r="V82" s="114"/>
      <c r="W82" s="118"/>
      <c r="X82" s="16"/>
    </row>
    <row r="83" spans="1:23" s="18" customFormat="1" ht="5.25" customHeight="1">
      <c r="A83" s="115"/>
      <c r="B83" s="115"/>
      <c r="C83" s="314"/>
      <c r="D83" s="314"/>
      <c r="E83" s="314"/>
      <c r="F83" s="315"/>
      <c r="G83" s="315"/>
      <c r="H83" s="315"/>
      <c r="I83" s="315"/>
      <c r="J83" s="315"/>
      <c r="K83" s="119"/>
      <c r="L83" s="119"/>
      <c r="M83" s="119"/>
      <c r="N83" s="119"/>
      <c r="O83" s="119"/>
      <c r="P83" s="119"/>
      <c r="Q83" s="119"/>
      <c r="R83" s="119"/>
      <c r="S83" s="119"/>
      <c r="T83" s="120"/>
      <c r="U83" s="115"/>
      <c r="V83" s="115"/>
      <c r="W83" s="120"/>
    </row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</sheetData>
  <sheetProtection password="DCD7" sheet="1" objects="1" scenarios="1" selectLockedCells="1"/>
  <mergeCells count="36">
    <mergeCell ref="C83:J83"/>
    <mergeCell ref="F33:J33"/>
    <mergeCell ref="N80:P80"/>
    <mergeCell ref="P49:P52"/>
    <mergeCell ref="C80:E80"/>
    <mergeCell ref="C82:K82"/>
    <mergeCell ref="C61:L62"/>
    <mergeCell ref="C59:L60"/>
    <mergeCell ref="C57:L57"/>
    <mergeCell ref="C51:M51"/>
    <mergeCell ref="C49:L50"/>
    <mergeCell ref="C33:C34"/>
    <mergeCell ref="C23:L24"/>
    <mergeCell ref="C25:L26"/>
    <mergeCell ref="C27:L27"/>
    <mergeCell ref="C29:L30"/>
    <mergeCell ref="S31:S32"/>
    <mergeCell ref="N6:Q6"/>
    <mergeCell ref="P9:Q9"/>
    <mergeCell ref="N9:O9"/>
    <mergeCell ref="L38:Q38"/>
    <mergeCell ref="N7:Q7"/>
    <mergeCell ref="N8:Q8"/>
    <mergeCell ref="S29:S30"/>
    <mergeCell ref="C16:L18"/>
    <mergeCell ref="C19:L20"/>
    <mergeCell ref="C71:L71"/>
    <mergeCell ref="R80:V80"/>
    <mergeCell ref="C55:L55"/>
    <mergeCell ref="C53:L53"/>
    <mergeCell ref="G80:L80"/>
    <mergeCell ref="C7:G7"/>
    <mergeCell ref="C8:G8"/>
    <mergeCell ref="C9:G9"/>
    <mergeCell ref="E10:G10"/>
    <mergeCell ref="C31:L32"/>
  </mergeCells>
  <conditionalFormatting sqref="U40 L40 L42 L44">
    <cfRule type="expression" priority="22" dxfId="9" stopIfTrue="1">
      <formula>"C1=2"</formula>
    </cfRule>
  </conditionalFormatting>
  <conditionalFormatting sqref="L38">
    <cfRule type="expression" priority="17" dxfId="8" stopIfTrue="1">
      <formula>$J$38&lt;&gt;0</formula>
    </cfRule>
  </conditionalFormatting>
  <conditionalFormatting sqref="A2:W2 A6:B13 C6:M6 C11:IV15 D10 H7:M10 N10:W10 R6:W9 A15:O32 P16:R18 S16:W16 S18:W20 T17:W17 Q19:R37 P20:P22 P24 P26 P28 P30 P32 S22:W32 T33:W39 S34:S35 S37:S39 R38 A5:W5 D3:W4 A3:B4">
    <cfRule type="expression" priority="10" dxfId="0" stopIfTrue="1">
      <formula>$B$1=2</formula>
    </cfRule>
  </conditionalFormatting>
  <conditionalFormatting sqref="T61">
    <cfRule type="expression" priority="8" dxfId="5" stopIfTrue="1">
      <formula>$B$1=2</formula>
    </cfRule>
  </conditionalFormatting>
  <conditionalFormatting sqref="T64">
    <cfRule type="expression" priority="7" dxfId="5" stopIfTrue="1">
      <formula>$B$1=2</formula>
    </cfRule>
  </conditionalFormatting>
  <conditionalFormatting sqref="A33:E47 F34:Q39 K33:O33 R39 Q40:R50 M40:O50 P47:P52 P45 P43 P41 S41 S43 S45 S47:S48 S50:W50 T45:W49 V40:W44 U43 U41 T40 T41:T44">
    <cfRule type="expression" priority="6" dxfId="0" stopIfTrue="1">
      <formula>$B$1=2</formula>
    </cfRule>
  </conditionalFormatting>
  <conditionalFormatting sqref="F40:F47 G41 G43 G45 G47 H40:I47 J41 J43 J45 J47 K40:K47 L41 L43 L45:L47 A48:B71 C48:M71 N51:O71 Q51:W59 P54 P56 P58 P60 P62:P66 Q60:R72 P68:P72 S62:S63 S60:IV60 T61:W65">
    <cfRule type="expression" priority="4" dxfId="0" stopIfTrue="1">
      <formula>$B$1=2</formula>
    </cfRule>
  </conditionalFormatting>
  <conditionalFormatting sqref="F40">
    <cfRule type="expression" priority="3" dxfId="0" stopIfTrue="1">
      <formula>$B$1=2</formula>
    </cfRule>
  </conditionalFormatting>
  <conditionalFormatting sqref="S65:S79 U66:W79 T66:T79 W80 A81:W83 Q73:R79 Q80 P74 P76:P79 A72:O79 B80 F80 A80 M80">
    <cfRule type="expression" priority="2" dxfId="0" stopIfTrue="1">
      <formula>$B$1=2</formula>
    </cfRule>
  </conditionalFormatting>
  <conditionalFormatting sqref="C3:C4">
    <cfRule type="expression" priority="1" dxfId="0" stopIfTrue="1">
      <formula>$B$1=2</formula>
    </cfRule>
  </conditionalFormatting>
  <dataValidations count="1">
    <dataValidation type="whole" allowBlank="1" showInputMessage="1" showErrorMessage="1" sqref="J7">
      <formula1>100000</formula1>
      <formula2>999999</formula2>
    </dataValidation>
  </dataValidations>
  <printOptions/>
  <pageMargins left="0.41" right="0.2362204724409449" top="0.31496062992125984" bottom="0.15748031496062992" header="0.2362204724409449" footer="0.2755905511811024"/>
  <pageSetup fitToHeight="1" fitToWidth="1"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2011-06-16T15:45:44Z</cp:lastPrinted>
  <dcterms:created xsi:type="dcterms:W3CDTF">1998-12-22T10:22:47Z</dcterms:created>
  <dcterms:modified xsi:type="dcterms:W3CDTF">2013-04-21T12:25:10Z</dcterms:modified>
  <cp:category/>
  <cp:version/>
  <cp:contentType/>
  <cp:contentStatus/>
</cp:coreProperties>
</file>